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360" windowHeight="5370" tabRatio="815" activeTab="1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4" sheetId="10" r:id="rId5"/>
  </sheets>
  <definedNames>
    <definedName name="_xlnm._FilterDatabase" localSheetId="0" hidden="1">'RR HH'!$A$7:$F$52</definedName>
    <definedName name="_xlnm.Print_Area" localSheetId="3">'ADM Y UTILIDADES'!$A$1:$I$28</definedName>
    <definedName name="_xlnm.Print_Area" localSheetId="1">'INSTR-HERR-VEHICULOS'!$A$4:$Q$68</definedName>
    <definedName name="_xlnm.Print_Area" localSheetId="2">LOGISTICA!$A$3:$C$56</definedName>
    <definedName name="_xlnm.Print_Area" localSheetId="4">'RESUMEN REGION 4'!$A$1:$C$14</definedName>
    <definedName name="_xlnm.Print_Area" localSheetId="0">'RR HH'!$A$4:$F$52</definedName>
    <definedName name="_xlnm.Print_Titles" localSheetId="0">'RR HH'!$7:$9</definedName>
  </definedNames>
  <calcPr calcId="145621"/>
</workbook>
</file>

<file path=xl/calcChain.xml><?xml version="1.0" encoding="utf-8"?>
<calcChain xmlns="http://schemas.openxmlformats.org/spreadsheetml/2006/main">
  <c r="M44" i="5" l="1"/>
  <c r="C63" i="6" l="1"/>
  <c r="M65" i="5" l="1"/>
  <c r="M64" i="5"/>
  <c r="M63" i="5"/>
  <c r="M62" i="5"/>
  <c r="M59" i="5"/>
  <c r="M58" i="5"/>
  <c r="M57" i="5"/>
  <c r="M54" i="5"/>
  <c r="M53" i="5"/>
  <c r="M52" i="5"/>
  <c r="M51" i="5"/>
  <c r="M50" i="5"/>
  <c r="M49" i="5"/>
  <c r="M48" i="5"/>
  <c r="M47" i="5"/>
  <c r="M46" i="5"/>
  <c r="M45" i="5"/>
  <c r="M43" i="5"/>
  <c r="M42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O54" i="5" l="1"/>
  <c r="O53" i="5"/>
  <c r="O52" i="5"/>
  <c r="O51" i="5"/>
  <c r="O50" i="5"/>
  <c r="O49" i="5"/>
  <c r="O48" i="5"/>
  <c r="O47" i="5"/>
  <c r="O46" i="5"/>
  <c r="O36" i="5"/>
  <c r="O37" i="5"/>
  <c r="O38" i="5"/>
  <c r="O39" i="5"/>
  <c r="P36" i="5" l="1"/>
  <c r="Q46" i="5"/>
  <c r="Q39" i="5"/>
  <c r="P39" i="5"/>
  <c r="Q49" i="5"/>
  <c r="Q53" i="5"/>
  <c r="Q50" i="5"/>
  <c r="Q54" i="5"/>
  <c r="Q37" i="5"/>
  <c r="P37" i="5"/>
  <c r="Q47" i="5"/>
  <c r="Q51" i="5"/>
  <c r="Q38" i="5"/>
  <c r="P38" i="5"/>
  <c r="Q48" i="5"/>
  <c r="Q52" i="5"/>
  <c r="P46" i="5"/>
  <c r="P47" i="5"/>
  <c r="P48" i="5"/>
  <c r="P49" i="5"/>
  <c r="P50" i="5"/>
  <c r="P51" i="5"/>
  <c r="P52" i="5"/>
  <c r="P53" i="5"/>
  <c r="P54" i="5"/>
  <c r="Q36" i="5"/>
  <c r="O58" i="5" l="1"/>
  <c r="C55" i="4"/>
  <c r="C24" i="9" s="1"/>
  <c r="D24" i="9" s="1"/>
  <c r="E24" i="9" s="1"/>
  <c r="F24" i="9" s="1"/>
  <c r="G24" i="9" s="1"/>
  <c r="H24" i="9" s="1"/>
  <c r="I24" i="9" s="1"/>
  <c r="C34" i="4"/>
  <c r="C23" i="9" s="1"/>
  <c r="D23" i="9" s="1"/>
  <c r="E23" i="9" s="1"/>
  <c r="F23" i="9" s="1"/>
  <c r="G23" i="9" s="1"/>
  <c r="H23" i="9" s="1"/>
  <c r="I23" i="9" s="1"/>
  <c r="E8" i="6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P23" i="5" s="1"/>
  <c r="O24" i="5"/>
  <c r="O25" i="5"/>
  <c r="O26" i="5"/>
  <c r="O27" i="5"/>
  <c r="O28" i="5"/>
  <c r="O29" i="5"/>
  <c r="Q29" i="5" s="1"/>
  <c r="O30" i="5"/>
  <c r="O31" i="5"/>
  <c r="O32" i="5"/>
  <c r="O33" i="5"/>
  <c r="O34" i="5"/>
  <c r="O35" i="5"/>
  <c r="O42" i="5"/>
  <c r="Q42" i="5" s="1"/>
  <c r="O43" i="5"/>
  <c r="O44" i="5"/>
  <c r="O45" i="5"/>
  <c r="Q45" i="5" s="1"/>
  <c r="O57" i="5"/>
  <c r="O59" i="5"/>
  <c r="Q59" i="5" s="1"/>
  <c r="O62" i="5"/>
  <c r="Q62" i="5" s="1"/>
  <c r="O63" i="5"/>
  <c r="O64" i="5"/>
  <c r="O65" i="5"/>
  <c r="P18" i="5"/>
  <c r="Q30" i="5" l="1"/>
  <c r="Q14" i="5"/>
  <c r="P44" i="5"/>
  <c r="Q44" i="5"/>
  <c r="P30" i="5"/>
  <c r="Q28" i="5"/>
  <c r="P24" i="5"/>
  <c r="Q12" i="5"/>
  <c r="P20" i="5"/>
  <c r="P32" i="5"/>
  <c r="P63" i="5"/>
  <c r="P58" i="5"/>
  <c r="Q33" i="5"/>
  <c r="Q32" i="5"/>
  <c r="Q24" i="5"/>
  <c r="Q43" i="5"/>
  <c r="P43" i="5"/>
  <c r="P27" i="5"/>
  <c r="Q58" i="5"/>
  <c r="P28" i="5"/>
  <c r="P16" i="5"/>
  <c r="Q65" i="5"/>
  <c r="P35" i="5"/>
  <c r="Q35" i="5"/>
  <c r="P11" i="5"/>
  <c r="Q15" i="5"/>
  <c r="Q11" i="5"/>
  <c r="P31" i="5"/>
  <c r="P19" i="5"/>
  <c r="Q64" i="5"/>
  <c r="P14" i="5"/>
  <c r="Q31" i="5"/>
  <c r="Q27" i="5"/>
  <c r="P33" i="5"/>
  <c r="P29" i="5"/>
  <c r="P25" i="5"/>
  <c r="P13" i="5"/>
  <c r="Q63" i="5"/>
  <c r="Q25" i="5"/>
  <c r="Q13" i="5"/>
  <c r="P34" i="5"/>
  <c r="P22" i="5"/>
  <c r="P15" i="5"/>
  <c r="P62" i="5"/>
  <c r="P45" i="5"/>
  <c r="P42" i="5"/>
  <c r="P12" i="5"/>
  <c r="Q23" i="5"/>
  <c r="E38" i="6"/>
  <c r="F38" i="6" s="1"/>
  <c r="E39" i="6"/>
  <c r="F39" i="6" s="1"/>
  <c r="E14" i="6"/>
  <c r="F14" i="6" s="1"/>
  <c r="E17" i="6"/>
  <c r="F17" i="6" s="1"/>
  <c r="E16" i="6"/>
  <c r="F16" i="6" s="1"/>
  <c r="E13" i="6"/>
  <c r="F13" i="6" s="1"/>
  <c r="E15" i="6"/>
  <c r="F15" i="6" s="1"/>
  <c r="E18" i="6"/>
  <c r="F18" i="6" s="1"/>
  <c r="E47" i="6"/>
  <c r="F47" i="6" s="1"/>
  <c r="E49" i="6"/>
  <c r="F49" i="6" s="1"/>
  <c r="E28" i="6"/>
  <c r="F28" i="6" s="1"/>
  <c r="E25" i="6"/>
  <c r="F25" i="6" s="1"/>
  <c r="E30" i="6"/>
  <c r="F30" i="6" s="1"/>
  <c r="E27" i="6"/>
  <c r="F27" i="6" s="1"/>
  <c r="E29" i="6"/>
  <c r="F29" i="6" s="1"/>
  <c r="E26" i="6"/>
  <c r="F26" i="6" s="1"/>
  <c r="E23" i="6"/>
  <c r="F23" i="6" s="1"/>
  <c r="E21" i="6"/>
  <c r="F21" i="6" s="1"/>
  <c r="E20" i="6"/>
  <c r="F20" i="6" s="1"/>
  <c r="E12" i="6"/>
  <c r="F12" i="6" s="1"/>
  <c r="E37" i="6"/>
  <c r="F37" i="6" s="1"/>
  <c r="E44" i="6"/>
  <c r="F44" i="6" s="1"/>
  <c r="E10" i="6"/>
  <c r="F10" i="6" s="1"/>
  <c r="E45" i="6"/>
  <c r="F45" i="6" s="1"/>
  <c r="E33" i="6"/>
  <c r="F33" i="6" s="1"/>
  <c r="Q18" i="5"/>
  <c r="Q57" i="5"/>
  <c r="Q34" i="5"/>
  <c r="Q26" i="5"/>
  <c r="P64" i="5"/>
  <c r="Q19" i="5"/>
  <c r="Q16" i="5"/>
  <c r="P21" i="5"/>
  <c r="Q21" i="5"/>
  <c r="Q20" i="5"/>
  <c r="P57" i="5"/>
  <c r="P26" i="5"/>
  <c r="Q22" i="5"/>
  <c r="P17" i="5"/>
  <c r="Q17" i="5"/>
  <c r="P65" i="5"/>
  <c r="P59" i="5"/>
  <c r="E19" i="6"/>
  <c r="F19" i="6" s="1"/>
  <c r="E11" i="6"/>
  <c r="F11" i="6" s="1"/>
  <c r="E41" i="6"/>
  <c r="F41" i="6" s="1"/>
  <c r="E40" i="6"/>
  <c r="F40" i="6" s="1"/>
  <c r="E42" i="6"/>
  <c r="F42" i="6" s="1"/>
  <c r="E32" i="6"/>
  <c r="F32" i="6" s="1"/>
  <c r="F50" i="6" l="1"/>
  <c r="C12" i="9" s="1"/>
  <c r="D12" i="9" s="1"/>
  <c r="E12" i="9" s="1"/>
  <c r="F12" i="9" s="1"/>
  <c r="G12" i="9" s="1"/>
  <c r="H12" i="9" s="1"/>
  <c r="I12" i="9" s="1"/>
  <c r="F34" i="6"/>
  <c r="C11" i="9" s="1"/>
  <c r="D11" i="9" s="1"/>
  <c r="E11" i="9" s="1"/>
  <c r="F11" i="9" s="1"/>
  <c r="G11" i="9" s="1"/>
  <c r="H11" i="9" s="1"/>
  <c r="I11" i="9" s="1"/>
  <c r="P67" i="5"/>
  <c r="C17" i="9" s="1"/>
  <c r="D17" i="9" s="1"/>
  <c r="E17" i="9" s="1"/>
  <c r="F17" i="9" s="1"/>
  <c r="G17" i="9" s="1"/>
  <c r="H17" i="9" s="1"/>
  <c r="I17" i="9" s="1"/>
  <c r="Q67" i="5"/>
  <c r="C18" i="9" s="1"/>
  <c r="D18" i="9" s="1"/>
  <c r="E18" i="9" s="1"/>
  <c r="F18" i="9" s="1"/>
  <c r="G18" i="9" s="1"/>
  <c r="H18" i="9" s="1"/>
  <c r="I18" i="9" s="1"/>
  <c r="C8" i="10" l="1"/>
  <c r="C9" i="10"/>
  <c r="C10" i="10" l="1"/>
</calcChain>
</file>

<file path=xl/sharedStrings.xml><?xml version="1.0" encoding="utf-8"?>
<sst xmlns="http://schemas.openxmlformats.org/spreadsheetml/2006/main" count="362" uniqueCount="158">
  <si>
    <t xml:space="preserve"> </t>
  </si>
  <si>
    <t>CANT.</t>
  </si>
  <si>
    <t>POTOSI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</si>
  <si>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</si>
  <si>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</si>
  <si>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</si>
  <si>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</si>
  <si>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</si>
  <si>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</si>
  <si>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</si>
  <si>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</si>
  <si>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</si>
  <si>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</si>
  <si>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</si>
  <si>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</si>
  <si>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</si>
  <si>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</si>
  <si>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</si>
  <si>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</si>
  <si>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</si>
  <si>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</si>
  <si>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</si>
  <si>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</si>
  <si>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</si>
  <si>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</si>
  <si>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</si>
  <si>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</si>
  <si>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Técnicos de Mantenimiento de PEX 1</t>
  </si>
  <si>
    <t>Técnicos de Mantenimiento de PEX 2</t>
  </si>
  <si>
    <t>Técnico de Planta Externa 1</t>
  </si>
  <si>
    <t>Técnico de Planta Externa e IP 1</t>
  </si>
  <si>
    <t>Técnico de Planta Externa 2</t>
  </si>
  <si>
    <t>Técnico de Planta Externa e IP 2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</si>
  <si>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</si>
  <si>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</si>
  <si>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</si>
  <si>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</si>
  <si>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</si>
  <si>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</si>
  <si>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</si>
  <si>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</si>
  <si>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</si>
  <si>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</si>
  <si>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</si>
  <si>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</si>
  <si>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</si>
  <si>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</si>
  <si>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</si>
  <si>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</si>
  <si>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</si>
  <si>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</si>
  <si>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</si>
  <si>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</si>
  <si>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</si>
  <si>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</si>
  <si>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</si>
  <si>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</si>
  <si>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</si>
  <si>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</si>
  <si>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</si>
  <si>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</si>
  <si>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</si>
  <si>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</si>
  <si>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</si>
  <si>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</si>
  <si>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</si>
  <si>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</si>
  <si>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</si>
  <si>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</si>
  <si>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</si>
  <si>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Potosí</t>
  </si>
  <si>
    <t>PTS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</si>
  <si>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</si>
  <si>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</si>
  <si>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</si>
  <si>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</si>
  <si>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</si>
  <si>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</si>
  <si>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</si>
  <si>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</si>
  <si>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</si>
  <si>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Villazon</t>
  </si>
  <si>
    <t>Tupiza</t>
  </si>
  <si>
    <t>Uyuni</t>
  </si>
  <si>
    <t>VILL</t>
  </si>
  <si>
    <t>TUP</t>
  </si>
  <si>
    <t>UYU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</si>
  <si>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</si>
  <si>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</si>
  <si>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</si>
  <si>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</si>
  <si>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</si>
  <si>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</si>
  <si>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Potosi</t>
  </si>
  <si>
    <t>Total Potosí</t>
  </si>
  <si>
    <t>Cochabamba</t>
  </si>
  <si>
    <t>Tarija</t>
  </si>
  <si>
    <t>Yacuiba</t>
  </si>
  <si>
    <t>Villamontes</t>
  </si>
  <si>
    <t>Total Tarija</t>
  </si>
  <si>
    <t>TARIJA</t>
  </si>
  <si>
    <t>TRJ</t>
  </si>
  <si>
    <t>YAC</t>
  </si>
  <si>
    <t>VMT</t>
  </si>
  <si>
    <t>TOTAL REGION 2</t>
  </si>
  <si>
    <t>Descripción</t>
  </si>
  <si>
    <t>% del sueldo</t>
  </si>
  <si>
    <t>Caja de Salud</t>
  </si>
  <si>
    <t>Total:</t>
  </si>
  <si>
    <t>PRECIOS 1   -   REGION 2</t>
  </si>
  <si>
    <t>Trafico Telefónico Celular Técnicos de PEX</t>
  </si>
  <si>
    <t>Técnicos de Mantenimiento de PEX</t>
  </si>
  <si>
    <t>Bermejo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</si>
  <si>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</si>
  <si>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</si>
  <si>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</si>
  <si>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</si>
  <si>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</si>
  <si>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</si>
  <si>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</si>
  <si>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</si>
  <si>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</si>
  <si>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</si>
  <si>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</si>
  <si>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</si>
  <si>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</si>
  <si>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BMJ</t>
  </si>
  <si>
    <t>Técnico de Planta Externa 1 (Responsable Localidad)</t>
  </si>
  <si>
    <t>Técnicos de Mantenimiento de PEX   Especialista FO</t>
  </si>
  <si>
    <t>Técnicos de Mantenimiento de PEX 1 Especialista FO</t>
  </si>
  <si>
    <t>Técnicos Clientes Corporativos 3 FTTx</t>
  </si>
  <si>
    <t>Técnico de Planta Externa 4 FO</t>
  </si>
  <si>
    <t>Técnico de Planta Externa 5 FO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</si>
  <si>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</si>
  <si>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</si>
  <si>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</si>
  <si>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</si>
  <si>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</si>
  <si>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Tester con pinza amperimetrica</t>
  </si>
  <si>
    <t>Odómetro de cuatro dígitos</t>
  </si>
  <si>
    <t>Stripper MILLER</t>
  </si>
  <si>
    <t>Técnico de Planta Externa 3 FO</t>
  </si>
  <si>
    <t>Técnicos Clientes Corporativos 4 FTTx</t>
  </si>
  <si>
    <t>Técnicos Clientes Corporativos 5 FTTx</t>
  </si>
  <si>
    <t>Técnico de Planta Externa e IP 2 FTTx</t>
  </si>
  <si>
    <t>Villazón</t>
  </si>
  <si>
    <t>Auto Tipo Vagoneta modelo mayor o igual a 2014 (Grupos Corporativos)</t>
  </si>
  <si>
    <t>Minibús de capacidad min 0,5 Toneladas modelo mayor o igual a 2014 (Grupo de Planta Externa)</t>
  </si>
  <si>
    <t>Cortador de tubo holgado</t>
  </si>
  <si>
    <t>Seguidor de tonos con testeador de redes (Datos y xDSL)</t>
  </si>
  <si>
    <t>Computador portátil, i3 o superior</t>
  </si>
  <si>
    <t>Fuente de láser EXFO FLS 300 o superior</t>
  </si>
  <si>
    <t>Medidor de potencia óptica EXFO FPM 300 o superior</t>
  </si>
  <si>
    <t>Cortadora Fujikura CT-30 o superior</t>
  </si>
  <si>
    <t>Auto Tipo Vagoneta modelo mayor o igual a 2014 (Grupos Masivos y PyMES)</t>
  </si>
  <si>
    <t>Fusionadora Fujikura FSM 50S o superior</t>
  </si>
  <si>
    <t>REGION 4</t>
  </si>
  <si>
    <t>PRECIOS 1   -   REGION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</si>
</sst>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84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0" fillId="0" borderId="2" xfId="2" applyFont="1" applyBorder="1"/>
    <xf numFmtId="164" fontId="0" fillId="0" borderId="17" xfId="2" applyFont="1" applyBorder="1"/>
    <xf numFmtId="164" fontId="12" fillId="0" borderId="17" xfId="2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5" xfId="0" applyNumberFormat="1" applyFont="1" applyBorder="1" applyAlignment="1">
      <alignment horizontal="center" vertical="justify"/>
    </xf>
    <xf numFmtId="3" fontId="18" fillId="0" borderId="36" xfId="0" applyNumberFormat="1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0" fontId="18" fillId="0" borderId="3" xfId="0" applyFont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38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39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0" fontId="26" fillId="0" borderId="32" xfId="0" applyFont="1" applyBorder="1" applyAlignment="1">
      <alignment horizontal="center" vertical="justify"/>
    </xf>
    <xf numFmtId="0" fontId="16" fillId="0" borderId="42" xfId="0" applyFont="1" applyFill="1" applyBorder="1" applyAlignment="1">
      <alignment horizontal="center"/>
    </xf>
    <xf numFmtId="0" fontId="15" fillId="0" borderId="43" xfId="0" applyFont="1" applyFill="1" applyBorder="1" applyAlignment="1">
      <alignment horizontal="center" vertical="justify"/>
    </xf>
    <xf numFmtId="0" fontId="15" fillId="0" borderId="43" xfId="0" applyFont="1" applyFill="1" applyBorder="1" applyAlignment="1">
      <alignment horizontal="center"/>
    </xf>
    <xf numFmtId="0" fontId="17" fillId="0" borderId="43" xfId="0" applyFont="1" applyFill="1" applyBorder="1"/>
    <xf numFmtId="0" fontId="10" fillId="0" borderId="43" xfId="0" applyFont="1" applyFill="1" applyBorder="1"/>
    <xf numFmtId="0" fontId="12" fillId="0" borderId="43" xfId="0" applyFont="1" applyFill="1" applyBorder="1" applyAlignment="1">
      <alignment horizontal="center"/>
    </xf>
    <xf numFmtId="0" fontId="0" fillId="0" borderId="43" xfId="0" applyBorder="1"/>
    <xf numFmtId="164" fontId="0" fillId="0" borderId="43" xfId="2" applyFont="1" applyBorder="1"/>
    <xf numFmtId="0" fontId="4" fillId="0" borderId="42" xfId="0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 vertical="justify"/>
    </xf>
    <xf numFmtId="0" fontId="13" fillId="0" borderId="42" xfId="0" applyFont="1" applyBorder="1" applyAlignment="1">
      <alignment horizontal="center" vertical="justify"/>
    </xf>
    <xf numFmtId="0" fontId="20" fillId="0" borderId="43" xfId="0" applyFont="1" applyBorder="1" applyAlignment="1">
      <alignment horizontal="center" vertical="justify"/>
    </xf>
    <xf numFmtId="0" fontId="19" fillId="0" borderId="43" xfId="0" applyFont="1" applyFill="1" applyBorder="1" applyAlignment="1">
      <alignment horizontal="center" vertical="justify"/>
    </xf>
    <xf numFmtId="4" fontId="19" fillId="0" borderId="43" xfId="0" applyNumberFormat="1" applyFont="1" applyFill="1" applyBorder="1" applyAlignment="1">
      <alignment vertical="justify"/>
    </xf>
    <xf numFmtId="3" fontId="19" fillId="0" borderId="43" xfId="0" applyNumberFormat="1" applyFont="1" applyFill="1" applyBorder="1" applyAlignment="1">
      <alignment horizontal="center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0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6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5" xfId="0" applyFont="1" applyBorder="1" applyAlignment="1">
      <alignment horizontal="center" vertical="justify"/>
    </xf>
    <xf numFmtId="3" fontId="18" fillId="0" borderId="16" xfId="0" applyNumberFormat="1" applyFont="1" applyFill="1" applyBorder="1" applyAlignment="1">
      <alignment horizontal="center" vertical="justify"/>
    </xf>
    <xf numFmtId="3" fontId="18" fillId="0" borderId="16" xfId="0" applyNumberFormat="1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164" fontId="2" fillId="0" borderId="2" xfId="2" applyFont="1" applyBorder="1"/>
    <xf numFmtId="0" fontId="18" fillId="0" borderId="25" xfId="0" applyFont="1" applyBorder="1" applyAlignment="1">
      <alignment horizontal="center" vertical="justify"/>
    </xf>
    <xf numFmtId="9" fontId="18" fillId="0" borderId="47" xfId="0" applyNumberFormat="1" applyFont="1" applyBorder="1" applyAlignment="1">
      <alignment horizontal="center" vertical="justify"/>
    </xf>
    <xf numFmtId="164" fontId="0" fillId="0" borderId="16" xfId="2" applyFont="1" applyBorder="1"/>
    <xf numFmtId="164" fontId="0" fillId="0" borderId="22" xfId="2" applyFont="1" applyBorder="1"/>
    <xf numFmtId="164" fontId="0" fillId="0" borderId="8" xfId="2" applyFont="1" applyBorder="1"/>
    <xf numFmtId="164" fontId="2" fillId="0" borderId="8" xfId="2" applyFont="1" applyBorder="1"/>
    <xf numFmtId="164" fontId="0" fillId="0" borderId="23" xfId="2" applyFont="1" applyBorder="1"/>
    <xf numFmtId="0" fontId="11" fillId="0" borderId="25" xfId="0" applyFont="1" applyBorder="1" applyAlignment="1">
      <alignment horizontal="center" vertical="justify"/>
    </xf>
    <xf numFmtId="9" fontId="11" fillId="0" borderId="47" xfId="0" applyNumberFormat="1" applyFont="1" applyBorder="1" applyAlignment="1">
      <alignment horizontal="center" vertical="justify"/>
    </xf>
    <xf numFmtId="164" fontId="11" fillId="0" borderId="16" xfId="2" applyFont="1" applyBorder="1" applyAlignment="1">
      <alignment horizontal="right" vertical="justify"/>
    </xf>
    <xf numFmtId="164" fontId="11" fillId="0" borderId="22" xfId="2" applyFont="1" applyBorder="1" applyAlignment="1">
      <alignment horizontal="right" vertical="justify"/>
    </xf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right" vertical="justify" wrapText="1"/>
    </xf>
    <xf numFmtId="0" fontId="3" fillId="0" borderId="43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4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63"/>
  <sheetViews>
    <sheetView topLeftCell="A40" zoomScaleNormal="100" workbookViewId="0">
      <selection activeCell="E3" sqref="E3"/>
    </sheetView>
  </sheetViews>
  <sheetFormatPr baseColWidth="10" defaultRowHeight="12.75" x14ac:dyDescent="0.2"/>
  <cols>
    <col min="1" max="1" width="13.42578125" customWidth="1"/>
    <col min="2" max="2" width="38.5703125" customWidth="1"/>
    <col min="3" max="3" width="12.7109375" customWidth="1"/>
    <col min="4" max="4" width="17.42578125" customWidth="1"/>
    <col min="5" max="6" width="22.42578125" customWidth="1"/>
  </cols>
  <sheetData>
    <row r="1" spans="1:9" x14ac:dyDescent="0.2">
      <c r="H1" s="91"/>
      <c r="I1" s="91"/>
    </row>
    <row r="5" spans="1:9" ht="18" x14ac:dyDescent="0.25">
      <c r="A5" s="4" t="s">
        <v>33</v>
      </c>
      <c r="F5" s="86" t="s">
        <v>157</v>
      </c>
    </row>
    <row r="6" spans="1:9" ht="13.5" thickBot="1" x14ac:dyDescent="0.25">
      <c r="A6" s="1"/>
      <c r="B6" s="1"/>
      <c r="C6" s="1"/>
      <c r="D6" s="2"/>
      <c r="E6" s="2"/>
      <c r="F6" s="2"/>
    </row>
    <row r="7" spans="1:9" ht="22.5" x14ac:dyDescent="0.2">
      <c r="A7" s="165" t="s">
        <v>59</v>
      </c>
      <c r="B7" s="169" t="s">
        <v>3</v>
      </c>
      <c r="C7" s="161" t="s">
        <v>66</v>
      </c>
      <c r="D7" s="167" t="s">
        <v>113</v>
      </c>
      <c r="E7" s="98" t="s">
        <v>68</v>
      </c>
      <c r="F7" s="159" t="s">
        <v>21</v>
      </c>
    </row>
    <row r="8" spans="1:9" ht="13.5" thickBot="1" x14ac:dyDescent="0.25">
      <c r="A8" s="166"/>
      <c r="B8" s="170"/>
      <c r="C8" s="162"/>
      <c r="D8" s="168"/>
      <c r="E8" s="32">
        <f>C63</f>
        <v>7.0000000000000007E-2</v>
      </c>
      <c r="F8" s="160"/>
    </row>
    <row r="9" spans="1:9" ht="15.75" x14ac:dyDescent="0.2">
      <c r="A9" s="65"/>
      <c r="B9" s="66"/>
      <c r="C9" s="66"/>
      <c r="D9" s="67"/>
      <c r="E9" s="68"/>
      <c r="F9" s="69"/>
    </row>
    <row r="10" spans="1:9" x14ac:dyDescent="0.2">
      <c r="A10" s="33" t="s">
        <v>96</v>
      </c>
      <c r="B10" s="34" t="s">
        <v>92</v>
      </c>
      <c r="C10" s="40"/>
      <c r="D10" s="35">
        <v>1</v>
      </c>
      <c r="E10" s="36">
        <f t="shared" ref="E10:E33" si="0">E$8*$D10</f>
        <v>7.0000000000000007E-2</v>
      </c>
      <c r="F10" s="37">
        <f t="shared" ref="F10:F20" si="1">SUM(D10:E10)</f>
        <v>1.07</v>
      </c>
    </row>
    <row r="11" spans="1:9" x14ac:dyDescent="0.2">
      <c r="A11" s="33" t="s">
        <v>96</v>
      </c>
      <c r="B11" s="34" t="s">
        <v>29</v>
      </c>
      <c r="C11" s="40">
        <v>1</v>
      </c>
      <c r="D11" s="35">
        <v>1</v>
      </c>
      <c r="E11" s="36">
        <f t="shared" si="0"/>
        <v>7.0000000000000007E-2</v>
      </c>
      <c r="F11" s="37">
        <f t="shared" si="1"/>
        <v>1.07</v>
      </c>
    </row>
    <row r="12" spans="1:9" x14ac:dyDescent="0.2">
      <c r="A12" s="33" t="s">
        <v>96</v>
      </c>
      <c r="B12" s="34" t="s">
        <v>30</v>
      </c>
      <c r="C12" s="40">
        <v>1</v>
      </c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">
      <c r="A13" s="33" t="s">
        <v>96</v>
      </c>
      <c r="B13" s="34" t="s">
        <v>133</v>
      </c>
      <c r="C13" s="40">
        <v>2</v>
      </c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">
      <c r="A14" s="33" t="s">
        <v>96</v>
      </c>
      <c r="B14" s="34" t="s">
        <v>134</v>
      </c>
      <c r="C14" s="40">
        <v>2</v>
      </c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">
      <c r="A15" s="33" t="s">
        <v>96</v>
      </c>
      <c r="B15" s="34" t="s">
        <v>141</v>
      </c>
      <c r="C15" s="40">
        <v>3</v>
      </c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">
      <c r="A16" s="33" t="s">
        <v>96</v>
      </c>
      <c r="B16" s="34" t="s">
        <v>130</v>
      </c>
      <c r="C16" s="40">
        <v>3</v>
      </c>
      <c r="D16" s="35">
        <v>1</v>
      </c>
      <c r="E16" s="36">
        <f t="shared" si="0"/>
        <v>7.0000000000000007E-2</v>
      </c>
      <c r="F16" s="37">
        <f t="shared" si="1"/>
        <v>1.07</v>
      </c>
    </row>
    <row r="17" spans="1:6" x14ac:dyDescent="0.2">
      <c r="A17" s="33" t="s">
        <v>96</v>
      </c>
      <c r="B17" s="34" t="s">
        <v>131</v>
      </c>
      <c r="C17" s="40">
        <v>4</v>
      </c>
      <c r="D17" s="35">
        <v>1</v>
      </c>
      <c r="E17" s="36">
        <f t="shared" si="0"/>
        <v>7.0000000000000007E-2</v>
      </c>
      <c r="F17" s="37">
        <f t="shared" ref="F17:F18" si="2">SUM(D17:E17)</f>
        <v>1.07</v>
      </c>
    </row>
    <row r="18" spans="1:6" x14ac:dyDescent="0.2">
      <c r="A18" s="33" t="s">
        <v>96</v>
      </c>
      <c r="B18" s="34" t="s">
        <v>142</v>
      </c>
      <c r="C18" s="40">
        <v>4</v>
      </c>
      <c r="D18" s="35">
        <v>1</v>
      </c>
      <c r="E18" s="36">
        <f t="shared" si="0"/>
        <v>7.0000000000000007E-2</v>
      </c>
      <c r="F18" s="37">
        <f t="shared" si="2"/>
        <v>1.07</v>
      </c>
    </row>
    <row r="19" spans="1:6" x14ac:dyDescent="0.2">
      <c r="A19" s="33" t="s">
        <v>96</v>
      </c>
      <c r="B19" s="34" t="s">
        <v>132</v>
      </c>
      <c r="C19" s="40">
        <v>5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">
      <c r="A20" s="33" t="s">
        <v>96</v>
      </c>
      <c r="B20" s="34" t="s">
        <v>143</v>
      </c>
      <c r="C20" s="40">
        <v>5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">
      <c r="A21" s="33" t="s">
        <v>96</v>
      </c>
      <c r="B21" s="34" t="s">
        <v>129</v>
      </c>
      <c r="C21" s="40"/>
      <c r="D21" s="35">
        <v>1</v>
      </c>
      <c r="E21" s="87">
        <f t="shared" si="0"/>
        <v>7.0000000000000007E-2</v>
      </c>
      <c r="F21" s="37">
        <f>SUM(D21:E21)</f>
        <v>1.07</v>
      </c>
    </row>
    <row r="22" spans="1:6" x14ac:dyDescent="0.2">
      <c r="A22" s="33"/>
      <c r="B22" s="88"/>
      <c r="C22" s="40"/>
      <c r="D22" s="40"/>
      <c r="E22" s="89"/>
      <c r="F22" s="90"/>
    </row>
    <row r="23" spans="1:6" x14ac:dyDescent="0.2">
      <c r="A23" s="33" t="s">
        <v>112</v>
      </c>
      <c r="B23" s="34" t="s">
        <v>111</v>
      </c>
      <c r="C23" s="40"/>
      <c r="D23" s="35">
        <v>1</v>
      </c>
      <c r="E23" s="36">
        <f t="shared" si="0"/>
        <v>7.0000000000000007E-2</v>
      </c>
      <c r="F23" s="37">
        <f t="shared" ref="F23" si="3">SUM(D23:E23)</f>
        <v>1.07</v>
      </c>
    </row>
    <row r="24" spans="1:6" x14ac:dyDescent="0.2">
      <c r="A24" s="33"/>
      <c r="B24" s="88"/>
      <c r="C24" s="40"/>
      <c r="D24" s="40"/>
      <c r="E24" s="89"/>
      <c r="F24" s="90"/>
    </row>
    <row r="25" spans="1:6" x14ac:dyDescent="0.2">
      <c r="A25" s="33" t="s">
        <v>97</v>
      </c>
      <c r="B25" s="34" t="s">
        <v>127</v>
      </c>
      <c r="C25" s="40">
        <v>1</v>
      </c>
      <c r="D25" s="35">
        <v>1</v>
      </c>
      <c r="E25" s="36">
        <f t="shared" si="0"/>
        <v>7.0000000000000007E-2</v>
      </c>
      <c r="F25" s="37">
        <f t="shared" ref="F25:F28" si="4">SUM(D25:E25)</f>
        <v>1.07</v>
      </c>
    </row>
    <row r="26" spans="1:6" x14ac:dyDescent="0.2">
      <c r="A26" s="33" t="s">
        <v>97</v>
      </c>
      <c r="B26" s="34" t="s">
        <v>30</v>
      </c>
      <c r="C26" s="40">
        <v>1</v>
      </c>
      <c r="D26" s="35">
        <v>1</v>
      </c>
      <c r="E26" s="36">
        <f t="shared" si="0"/>
        <v>7.0000000000000007E-2</v>
      </c>
      <c r="F26" s="37">
        <f t="shared" si="4"/>
        <v>1.07</v>
      </c>
    </row>
    <row r="27" spans="1:6" x14ac:dyDescent="0.2">
      <c r="A27" s="33" t="s">
        <v>97</v>
      </c>
      <c r="B27" s="34" t="s">
        <v>31</v>
      </c>
      <c r="C27" s="40">
        <v>2</v>
      </c>
      <c r="D27" s="35">
        <v>1</v>
      </c>
      <c r="E27" s="36">
        <f t="shared" si="0"/>
        <v>7.0000000000000007E-2</v>
      </c>
      <c r="F27" s="37">
        <f t="shared" si="4"/>
        <v>1.07</v>
      </c>
    </row>
    <row r="28" spans="1:6" x14ac:dyDescent="0.2">
      <c r="A28" s="33" t="s">
        <v>97</v>
      </c>
      <c r="B28" s="34" t="s">
        <v>32</v>
      </c>
      <c r="C28" s="40">
        <v>2</v>
      </c>
      <c r="D28" s="35">
        <v>1</v>
      </c>
      <c r="E28" s="36">
        <f t="shared" si="0"/>
        <v>7.0000000000000007E-2</v>
      </c>
      <c r="F28" s="37">
        <f t="shared" si="4"/>
        <v>1.07</v>
      </c>
    </row>
    <row r="29" spans="1:6" x14ac:dyDescent="0.2">
      <c r="A29" s="33" t="s">
        <v>97</v>
      </c>
      <c r="B29" s="34" t="s">
        <v>27</v>
      </c>
      <c r="C29" s="40"/>
      <c r="D29" s="35">
        <v>1</v>
      </c>
      <c r="E29" s="36">
        <f>E$8*$D29</f>
        <v>7.0000000000000007E-2</v>
      </c>
      <c r="F29" s="37">
        <f>SUM(D29:E29)</f>
        <v>1.07</v>
      </c>
    </row>
    <row r="30" spans="1:6" x14ac:dyDescent="0.2">
      <c r="A30" s="33" t="s">
        <v>97</v>
      </c>
      <c r="B30" s="34" t="s">
        <v>28</v>
      </c>
      <c r="C30" s="40"/>
      <c r="D30" s="35">
        <v>1</v>
      </c>
      <c r="E30" s="36">
        <f>E$8*$D30</f>
        <v>7.0000000000000007E-2</v>
      </c>
      <c r="F30" s="37">
        <f>SUM(D30:E30)</f>
        <v>1.07</v>
      </c>
    </row>
    <row r="31" spans="1:6" x14ac:dyDescent="0.2">
      <c r="A31" s="33"/>
      <c r="B31" s="88"/>
      <c r="C31" s="40"/>
      <c r="D31" s="40"/>
      <c r="E31" s="89"/>
      <c r="F31" s="90"/>
    </row>
    <row r="32" spans="1:6" x14ac:dyDescent="0.2">
      <c r="A32" s="33" t="s">
        <v>98</v>
      </c>
      <c r="B32" s="34" t="s">
        <v>127</v>
      </c>
      <c r="C32" s="40">
        <v>1</v>
      </c>
      <c r="D32" s="35">
        <v>1</v>
      </c>
      <c r="E32" s="36">
        <f t="shared" si="0"/>
        <v>7.0000000000000007E-2</v>
      </c>
      <c r="F32" s="37">
        <f t="shared" ref="F32:F33" si="5">SUM(D32:E32)</f>
        <v>1.07</v>
      </c>
    </row>
    <row r="33" spans="1:6" x14ac:dyDescent="0.2">
      <c r="A33" s="33" t="s">
        <v>98</v>
      </c>
      <c r="B33" s="34" t="s">
        <v>30</v>
      </c>
      <c r="C33" s="40">
        <v>1</v>
      </c>
      <c r="D33" s="35">
        <v>1</v>
      </c>
      <c r="E33" s="36">
        <f t="shared" si="0"/>
        <v>7.0000000000000007E-2</v>
      </c>
      <c r="F33" s="37">
        <f t="shared" si="5"/>
        <v>1.07</v>
      </c>
    </row>
    <row r="34" spans="1:6" x14ac:dyDescent="0.2">
      <c r="A34" s="33"/>
      <c r="B34" s="41" t="s">
        <v>99</v>
      </c>
      <c r="C34" s="40"/>
      <c r="D34" s="38"/>
      <c r="E34" s="36"/>
      <c r="F34" s="42">
        <f>SUM(F10:F33)</f>
        <v>22.470000000000002</v>
      </c>
    </row>
    <row r="35" spans="1:6" x14ac:dyDescent="0.2">
      <c r="A35" s="33"/>
      <c r="B35" s="41"/>
      <c r="C35" s="40"/>
      <c r="D35" s="38"/>
      <c r="E35" s="36"/>
      <c r="F35" s="42"/>
    </row>
    <row r="36" spans="1:6" x14ac:dyDescent="0.2">
      <c r="A36" s="33"/>
      <c r="B36" s="88"/>
      <c r="C36" s="40"/>
      <c r="D36" s="40"/>
      <c r="E36" s="89"/>
      <c r="F36" s="90"/>
    </row>
    <row r="37" spans="1:6" x14ac:dyDescent="0.2">
      <c r="A37" s="33" t="s">
        <v>70</v>
      </c>
      <c r="B37" s="34" t="s">
        <v>92</v>
      </c>
      <c r="C37" s="40"/>
      <c r="D37" s="35">
        <v>1</v>
      </c>
      <c r="E37" s="36">
        <f t="shared" ref="E37:E49" si="6">E$8*$D37</f>
        <v>7.0000000000000007E-2</v>
      </c>
      <c r="F37" s="37">
        <f t="shared" ref="F37:F45" si="7">SUM(D37:E37)</f>
        <v>1.07</v>
      </c>
    </row>
    <row r="38" spans="1:6" x14ac:dyDescent="0.2">
      <c r="A38" s="33" t="s">
        <v>70</v>
      </c>
      <c r="B38" s="34" t="s">
        <v>135</v>
      </c>
      <c r="C38" s="40">
        <v>1</v>
      </c>
      <c r="D38" s="35">
        <v>1</v>
      </c>
      <c r="E38" s="36">
        <f t="shared" si="6"/>
        <v>7.0000000000000007E-2</v>
      </c>
      <c r="F38" s="37">
        <f t="shared" ref="F38:F39" si="8">SUM(D38:E38)</f>
        <v>1.07</v>
      </c>
    </row>
    <row r="39" spans="1:6" x14ac:dyDescent="0.2">
      <c r="A39" s="33" t="s">
        <v>70</v>
      </c>
      <c r="B39" s="34" t="s">
        <v>136</v>
      </c>
      <c r="C39" s="40">
        <v>1</v>
      </c>
      <c r="D39" s="35">
        <v>1</v>
      </c>
      <c r="E39" s="36">
        <f t="shared" si="6"/>
        <v>7.0000000000000007E-2</v>
      </c>
      <c r="F39" s="37">
        <f t="shared" si="8"/>
        <v>1.07</v>
      </c>
    </row>
    <row r="40" spans="1:6" x14ac:dyDescent="0.2">
      <c r="A40" s="33" t="s">
        <v>70</v>
      </c>
      <c r="B40" s="34" t="s">
        <v>133</v>
      </c>
      <c r="C40" s="40">
        <v>2</v>
      </c>
      <c r="D40" s="35">
        <v>1</v>
      </c>
      <c r="E40" s="36">
        <f t="shared" si="6"/>
        <v>7.0000000000000007E-2</v>
      </c>
      <c r="F40" s="37">
        <f t="shared" si="7"/>
        <v>1.07</v>
      </c>
    </row>
    <row r="41" spans="1:6" x14ac:dyDescent="0.2">
      <c r="A41" s="33" t="s">
        <v>70</v>
      </c>
      <c r="B41" s="34" t="s">
        <v>144</v>
      </c>
      <c r="C41" s="40">
        <v>2</v>
      </c>
      <c r="D41" s="35">
        <v>1</v>
      </c>
      <c r="E41" s="36">
        <f t="shared" si="6"/>
        <v>7.0000000000000007E-2</v>
      </c>
      <c r="F41" s="37">
        <f t="shared" si="7"/>
        <v>1.07</v>
      </c>
    </row>
    <row r="42" spans="1:6" x14ac:dyDescent="0.2">
      <c r="A42" s="33" t="s">
        <v>70</v>
      </c>
      <c r="B42" s="34" t="s">
        <v>128</v>
      </c>
      <c r="C42" s="40"/>
      <c r="D42" s="35">
        <v>1</v>
      </c>
      <c r="E42" s="36">
        <f>E$8*$D42</f>
        <v>7.0000000000000007E-2</v>
      </c>
      <c r="F42" s="37">
        <f>SUM(D42:E42)</f>
        <v>1.07</v>
      </c>
    </row>
    <row r="43" spans="1:6" x14ac:dyDescent="0.2">
      <c r="A43" s="33"/>
      <c r="B43" s="88"/>
      <c r="C43" s="40"/>
      <c r="D43" s="40"/>
      <c r="E43" s="89"/>
      <c r="F43" s="90"/>
    </row>
    <row r="44" spans="1:6" x14ac:dyDescent="0.2">
      <c r="A44" s="33" t="s">
        <v>145</v>
      </c>
      <c r="B44" s="34" t="s">
        <v>29</v>
      </c>
      <c r="C44" s="40"/>
      <c r="D44" s="35">
        <v>1</v>
      </c>
      <c r="E44" s="36">
        <f>E$8*$D44</f>
        <v>7.0000000000000007E-2</v>
      </c>
      <c r="F44" s="37">
        <f>SUM(D44:E44)</f>
        <v>1.07</v>
      </c>
    </row>
    <row r="45" spans="1:6" x14ac:dyDescent="0.2">
      <c r="A45" s="33" t="s">
        <v>145</v>
      </c>
      <c r="B45" s="34" t="s">
        <v>30</v>
      </c>
      <c r="C45" s="40"/>
      <c r="D45" s="35">
        <v>1</v>
      </c>
      <c r="E45" s="36">
        <f t="shared" si="6"/>
        <v>7.0000000000000007E-2</v>
      </c>
      <c r="F45" s="37">
        <f t="shared" si="7"/>
        <v>1.07</v>
      </c>
    </row>
    <row r="46" spans="1:6" x14ac:dyDescent="0.2">
      <c r="A46" s="33"/>
      <c r="B46" s="88"/>
      <c r="C46" s="40"/>
      <c r="D46" s="40"/>
      <c r="E46" s="89"/>
      <c r="F46" s="90"/>
    </row>
    <row r="47" spans="1:6" x14ac:dyDescent="0.2">
      <c r="A47" s="33" t="s">
        <v>82</v>
      </c>
      <c r="B47" s="34" t="s">
        <v>30</v>
      </c>
      <c r="C47" s="40"/>
      <c r="D47" s="35">
        <v>1</v>
      </c>
      <c r="E47" s="36">
        <f t="shared" si="6"/>
        <v>7.0000000000000007E-2</v>
      </c>
      <c r="F47" s="37">
        <f t="shared" ref="F47" si="9">SUM(D47:E47)</f>
        <v>1.07</v>
      </c>
    </row>
    <row r="48" spans="1:6" x14ac:dyDescent="0.2">
      <c r="A48" s="33"/>
      <c r="B48" s="88"/>
      <c r="C48" s="40"/>
      <c r="D48" s="40"/>
      <c r="E48" s="89"/>
      <c r="F48" s="90"/>
    </row>
    <row r="49" spans="1:6" x14ac:dyDescent="0.2">
      <c r="A49" s="33" t="s">
        <v>83</v>
      </c>
      <c r="B49" s="34" t="s">
        <v>30</v>
      </c>
      <c r="C49" s="40"/>
      <c r="D49" s="35">
        <v>1</v>
      </c>
      <c r="E49" s="36">
        <f t="shared" si="6"/>
        <v>7.0000000000000007E-2</v>
      </c>
      <c r="F49" s="37">
        <f>SUM(D49:E49)</f>
        <v>1.07</v>
      </c>
    </row>
    <row r="50" spans="1:6" x14ac:dyDescent="0.2">
      <c r="A50" s="33"/>
      <c r="B50" s="41" t="s">
        <v>93</v>
      </c>
      <c r="C50" s="40"/>
      <c r="D50" s="38"/>
      <c r="E50" s="36"/>
      <c r="F50" s="42">
        <f>SUM(F37:F49)</f>
        <v>10.700000000000001</v>
      </c>
    </row>
    <row r="51" spans="1:6" ht="13.5" thickBot="1" x14ac:dyDescent="0.25">
      <c r="A51" s="33"/>
      <c r="B51" s="34"/>
      <c r="C51" s="40"/>
      <c r="D51" s="38"/>
      <c r="E51" s="36"/>
      <c r="F51" s="37"/>
    </row>
    <row r="52" spans="1:6" ht="13.5" thickBot="1" x14ac:dyDescent="0.25">
      <c r="A52" s="163"/>
      <c r="B52" s="164"/>
      <c r="C52" s="164"/>
      <c r="D52" s="164"/>
      <c r="E52" s="164"/>
      <c r="F52" s="39"/>
    </row>
    <row r="55" spans="1:6" x14ac:dyDescent="0.2">
      <c r="A55" s="79" t="s">
        <v>13</v>
      </c>
      <c r="B55" s="79" t="s">
        <v>105</v>
      </c>
      <c r="C55" s="79" t="s">
        <v>106</v>
      </c>
    </row>
    <row r="56" spans="1:6" x14ac:dyDescent="0.2">
      <c r="A56" s="80">
        <v>1</v>
      </c>
      <c r="B56" s="81" t="s">
        <v>107</v>
      </c>
      <c r="C56" s="82">
        <v>0.01</v>
      </c>
    </row>
    <row r="57" spans="1:6" x14ac:dyDescent="0.2">
      <c r="A57" s="80">
        <v>2</v>
      </c>
      <c r="B57" s="81"/>
      <c r="C57" s="82">
        <v>0.01</v>
      </c>
    </row>
    <row r="58" spans="1:6" x14ac:dyDescent="0.2">
      <c r="A58" s="80">
        <v>3</v>
      </c>
      <c r="B58" s="81"/>
      <c r="C58" s="82">
        <v>0.01</v>
      </c>
    </row>
    <row r="59" spans="1:6" x14ac:dyDescent="0.2">
      <c r="A59" s="80">
        <v>4</v>
      </c>
      <c r="B59" s="81"/>
      <c r="C59" s="82">
        <v>0.01</v>
      </c>
    </row>
    <row r="60" spans="1:6" x14ac:dyDescent="0.2">
      <c r="A60" s="80">
        <v>5</v>
      </c>
      <c r="B60" s="81"/>
      <c r="C60" s="82">
        <v>0.01</v>
      </c>
    </row>
    <row r="61" spans="1:6" x14ac:dyDescent="0.2">
      <c r="A61" s="80">
        <v>6</v>
      </c>
      <c r="B61" s="81"/>
      <c r="C61" s="82">
        <v>0.01</v>
      </c>
    </row>
    <row r="62" spans="1:6" x14ac:dyDescent="0.2">
      <c r="A62" s="80">
        <v>7</v>
      </c>
      <c r="B62" s="81"/>
      <c r="C62" s="82">
        <v>0.01</v>
      </c>
    </row>
    <row r="63" spans="1:6" x14ac:dyDescent="0.2">
      <c r="A63" s="83"/>
      <c r="B63" s="84" t="s">
        <v>108</v>
      </c>
      <c r="C63" s="85">
        <f>+SUM(C56:C62)</f>
        <v>7.0000000000000007E-2</v>
      </c>
    </row>
  </sheetData>
  <mergeCells count="6">
    <mergeCell ref="F7:F8"/>
    <mergeCell ref="C7:C8"/>
    <mergeCell ref="A52:E52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4:V76"/>
  <sheetViews>
    <sheetView tabSelected="1" topLeftCell="D1" zoomScale="115" zoomScaleNormal="115" workbookViewId="0">
      <selection activeCell="M15" sqref="M15"/>
    </sheetView>
  </sheetViews>
  <sheetFormatPr baseColWidth="10" defaultRowHeight="12.75" x14ac:dyDescent="0.2"/>
  <cols>
    <col min="1" max="1" width="4.42578125" customWidth="1"/>
    <col min="2" max="2" width="33" customWidth="1"/>
    <col min="3" max="3" width="6.85546875" customWidth="1"/>
    <col min="4" max="4" width="8.7109375" customWidth="1"/>
    <col min="5" max="12" width="5.7109375" customWidth="1"/>
    <col min="13" max="13" width="6.28515625" customWidth="1"/>
    <col min="14" max="14" width="9.42578125" customWidth="1"/>
    <col min="15" max="15" width="9.140625" customWidth="1"/>
  </cols>
  <sheetData>
    <row r="4" spans="1:17" x14ac:dyDescent="0.2">
      <c r="Q4" s="86" t="s">
        <v>157</v>
      </c>
    </row>
    <row r="6" spans="1:17" ht="18" x14ac:dyDescent="0.2">
      <c r="A6" s="173" t="s">
        <v>55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</row>
    <row r="7" spans="1:17" ht="13.5" thickBot="1" x14ac:dyDescent="0.25"/>
    <row r="8" spans="1:17" ht="22.5" x14ac:dyDescent="0.2">
      <c r="A8" s="99"/>
      <c r="B8" s="100" t="s">
        <v>6</v>
      </c>
      <c r="C8" s="101" t="s">
        <v>7</v>
      </c>
      <c r="D8" s="102" t="s">
        <v>114</v>
      </c>
      <c r="E8" s="104" t="s">
        <v>1</v>
      </c>
      <c r="F8" s="104" t="s">
        <v>1</v>
      </c>
      <c r="G8" s="104" t="s">
        <v>1</v>
      </c>
      <c r="H8" s="103" t="s">
        <v>1</v>
      </c>
      <c r="I8" s="104" t="s">
        <v>1</v>
      </c>
      <c r="J8" s="104" t="s">
        <v>1</v>
      </c>
      <c r="K8" s="104" t="s">
        <v>1</v>
      </c>
      <c r="L8" s="104" t="s">
        <v>1</v>
      </c>
      <c r="M8" s="105" t="s">
        <v>1</v>
      </c>
      <c r="N8" s="101" t="s">
        <v>8</v>
      </c>
      <c r="O8" s="104" t="s">
        <v>9</v>
      </c>
      <c r="P8" s="105" t="s">
        <v>10</v>
      </c>
      <c r="Q8" s="105" t="s">
        <v>10</v>
      </c>
    </row>
    <row r="9" spans="1:17" ht="13.5" thickBot="1" x14ac:dyDescent="0.25">
      <c r="A9" s="106" t="s">
        <v>13</v>
      </c>
      <c r="B9" s="107"/>
      <c r="C9" s="108"/>
      <c r="D9" s="109" t="s">
        <v>5</v>
      </c>
      <c r="E9" s="111" t="s">
        <v>101</v>
      </c>
      <c r="F9" s="111" t="s">
        <v>126</v>
      </c>
      <c r="G9" s="111" t="s">
        <v>102</v>
      </c>
      <c r="H9" s="110" t="s">
        <v>103</v>
      </c>
      <c r="I9" s="111" t="s">
        <v>71</v>
      </c>
      <c r="J9" s="111" t="s">
        <v>84</v>
      </c>
      <c r="K9" s="111" t="s">
        <v>85</v>
      </c>
      <c r="L9" s="111" t="s">
        <v>86</v>
      </c>
      <c r="M9" s="112" t="s">
        <v>4</v>
      </c>
      <c r="N9" s="108" t="s">
        <v>11</v>
      </c>
      <c r="O9" s="111" t="s">
        <v>12</v>
      </c>
      <c r="P9" s="112" t="s">
        <v>100</v>
      </c>
      <c r="Q9" s="112" t="s">
        <v>2</v>
      </c>
    </row>
    <row r="10" spans="1:17" ht="13.5" thickBot="1" x14ac:dyDescent="0.25">
      <c r="A10" s="114" t="s">
        <v>0</v>
      </c>
      <c r="B10" s="115" t="s">
        <v>50</v>
      </c>
      <c r="C10" s="116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8"/>
      <c r="O10" s="118"/>
      <c r="P10" s="120"/>
      <c r="Q10" s="120"/>
    </row>
    <row r="11" spans="1:17" x14ac:dyDescent="0.2">
      <c r="A11" s="56">
        <v>1</v>
      </c>
      <c r="B11" s="62" t="s">
        <v>72</v>
      </c>
      <c r="C11" s="5" t="s">
        <v>15</v>
      </c>
      <c r="D11" s="24">
        <v>1</v>
      </c>
      <c r="E11" s="6">
        <v>1</v>
      </c>
      <c r="F11" s="43">
        <v>0</v>
      </c>
      <c r="G11" s="43">
        <v>0</v>
      </c>
      <c r="H11" s="142">
        <v>1</v>
      </c>
      <c r="I11" s="143">
        <v>0</v>
      </c>
      <c r="J11" s="6">
        <v>0</v>
      </c>
      <c r="K11" s="6">
        <v>0</v>
      </c>
      <c r="L11" s="6">
        <v>0</v>
      </c>
      <c r="M11" s="59">
        <f t="shared" ref="M11:M39" si="0">SUM(E11:L11)</f>
        <v>2</v>
      </c>
      <c r="N11" s="155">
        <v>3</v>
      </c>
      <c r="O11" s="156">
        <f>1/N11</f>
        <v>0.33333333333333331</v>
      </c>
      <c r="P11" s="157">
        <f t="shared" ref="P11:P39" si="1">+$D11*SUM(E11:H11)*$O11/12</f>
        <v>5.5555555555555552E-2</v>
      </c>
      <c r="Q11" s="158">
        <f t="shared" ref="Q11:Q39" si="2">+$D11*SUM(I11:L11)*$O11/12</f>
        <v>0</v>
      </c>
    </row>
    <row r="12" spans="1:17" x14ac:dyDescent="0.2">
      <c r="A12" s="56">
        <v>2</v>
      </c>
      <c r="B12" s="62" t="s">
        <v>79</v>
      </c>
      <c r="C12" s="5" t="s">
        <v>15</v>
      </c>
      <c r="D12" s="24">
        <v>1</v>
      </c>
      <c r="E12" s="6">
        <v>0</v>
      </c>
      <c r="F12" s="43">
        <v>0</v>
      </c>
      <c r="G12" s="43">
        <v>0</v>
      </c>
      <c r="H12" s="43">
        <v>0</v>
      </c>
      <c r="I12" s="6">
        <v>0</v>
      </c>
      <c r="J12" s="6">
        <v>0</v>
      </c>
      <c r="K12" s="6">
        <v>0</v>
      </c>
      <c r="L12" s="6">
        <v>0</v>
      </c>
      <c r="M12" s="59">
        <f t="shared" si="0"/>
        <v>0</v>
      </c>
      <c r="N12" s="94">
        <v>3</v>
      </c>
      <c r="O12" s="44">
        <f>1/N12</f>
        <v>0.33333333333333331</v>
      </c>
      <c r="P12" s="48">
        <f t="shared" si="1"/>
        <v>0</v>
      </c>
      <c r="Q12" s="152">
        <f t="shared" si="2"/>
        <v>0</v>
      </c>
    </row>
    <row r="13" spans="1:17" x14ac:dyDescent="0.2">
      <c r="A13" s="56">
        <v>3</v>
      </c>
      <c r="B13" s="62" t="s">
        <v>78</v>
      </c>
      <c r="C13" s="5" t="s">
        <v>15</v>
      </c>
      <c r="D13" s="24">
        <v>1</v>
      </c>
      <c r="E13" s="6">
        <v>6</v>
      </c>
      <c r="F13" s="43">
        <v>1</v>
      </c>
      <c r="G13" s="43">
        <v>2</v>
      </c>
      <c r="H13" s="43">
        <v>2</v>
      </c>
      <c r="I13" s="6">
        <v>3</v>
      </c>
      <c r="J13" s="6">
        <v>1</v>
      </c>
      <c r="K13" s="6">
        <v>1</v>
      </c>
      <c r="L13" s="6">
        <v>1</v>
      </c>
      <c r="M13" s="59">
        <f t="shared" si="0"/>
        <v>17</v>
      </c>
      <c r="N13" s="94">
        <v>3</v>
      </c>
      <c r="O13" s="44">
        <f>1/N13</f>
        <v>0.33333333333333331</v>
      </c>
      <c r="P13" s="48">
        <f t="shared" si="1"/>
        <v>0.30555555555555552</v>
      </c>
      <c r="Q13" s="152">
        <f t="shared" si="2"/>
        <v>0.16666666666666666</v>
      </c>
    </row>
    <row r="14" spans="1:17" x14ac:dyDescent="0.2">
      <c r="A14" s="56">
        <v>4</v>
      </c>
      <c r="B14" s="62" t="s">
        <v>137</v>
      </c>
      <c r="C14" s="5" t="s">
        <v>15</v>
      </c>
      <c r="D14" s="24">
        <v>1</v>
      </c>
      <c r="E14" s="6">
        <v>6</v>
      </c>
      <c r="F14" s="43">
        <v>1</v>
      </c>
      <c r="G14" s="43">
        <v>2</v>
      </c>
      <c r="H14" s="43">
        <v>2</v>
      </c>
      <c r="I14" s="6">
        <v>3</v>
      </c>
      <c r="J14" s="6">
        <v>1</v>
      </c>
      <c r="K14" s="6">
        <v>1</v>
      </c>
      <c r="L14" s="6">
        <v>1</v>
      </c>
      <c r="M14" s="59">
        <f t="shared" si="0"/>
        <v>17</v>
      </c>
      <c r="N14" s="94">
        <v>3</v>
      </c>
      <c r="O14" s="44">
        <f>1/N14</f>
        <v>0.33333333333333331</v>
      </c>
      <c r="P14" s="48">
        <f t="shared" si="1"/>
        <v>0.30555555555555552</v>
      </c>
      <c r="Q14" s="152">
        <f t="shared" si="2"/>
        <v>0.16666666666666666</v>
      </c>
    </row>
    <row r="15" spans="1:17" x14ac:dyDescent="0.2">
      <c r="A15" s="56">
        <v>5</v>
      </c>
      <c r="B15" s="62" t="s">
        <v>51</v>
      </c>
      <c r="C15" s="5" t="s">
        <v>15</v>
      </c>
      <c r="D15" s="24">
        <v>1</v>
      </c>
      <c r="E15" s="6">
        <v>0</v>
      </c>
      <c r="F15" s="43">
        <v>1</v>
      </c>
      <c r="G15" s="43">
        <v>1</v>
      </c>
      <c r="H15" s="43">
        <v>1</v>
      </c>
      <c r="I15" s="6">
        <v>1</v>
      </c>
      <c r="J15" s="6">
        <v>1</v>
      </c>
      <c r="K15" s="6">
        <v>1</v>
      </c>
      <c r="L15" s="6">
        <v>0</v>
      </c>
      <c r="M15" s="59">
        <f t="shared" si="0"/>
        <v>6</v>
      </c>
      <c r="N15" s="94">
        <v>3</v>
      </c>
      <c r="O15" s="44">
        <f>1/N15</f>
        <v>0.33333333333333331</v>
      </c>
      <c r="P15" s="48">
        <f t="shared" si="1"/>
        <v>8.3333333333333329E-2</v>
      </c>
      <c r="Q15" s="152">
        <f t="shared" si="2"/>
        <v>8.3333333333333329E-2</v>
      </c>
    </row>
    <row r="16" spans="1:17" x14ac:dyDescent="0.2">
      <c r="A16" s="56">
        <v>6</v>
      </c>
      <c r="B16" s="63" t="s">
        <v>34</v>
      </c>
      <c r="C16" s="7" t="s">
        <v>15</v>
      </c>
      <c r="D16" s="25">
        <v>1</v>
      </c>
      <c r="E16" s="8">
        <v>11</v>
      </c>
      <c r="F16" s="8">
        <v>1</v>
      </c>
      <c r="G16" s="8">
        <v>6</v>
      </c>
      <c r="H16" s="8">
        <v>2</v>
      </c>
      <c r="I16" s="8">
        <v>5</v>
      </c>
      <c r="J16" s="8">
        <v>2</v>
      </c>
      <c r="K16" s="8">
        <v>1</v>
      </c>
      <c r="L16" s="8">
        <v>1</v>
      </c>
      <c r="M16" s="60">
        <f t="shared" si="0"/>
        <v>29</v>
      </c>
      <c r="N16" s="95">
        <v>0.5</v>
      </c>
      <c r="O16" s="44">
        <f t="shared" ref="O16:O54" si="3">1/N16</f>
        <v>2</v>
      </c>
      <c r="P16" s="48">
        <f t="shared" si="1"/>
        <v>3.3333333333333335</v>
      </c>
      <c r="Q16" s="152">
        <f t="shared" si="2"/>
        <v>1.5</v>
      </c>
    </row>
    <row r="17" spans="1:17" x14ac:dyDescent="0.2">
      <c r="A17" s="56">
        <v>7</v>
      </c>
      <c r="B17" s="63" t="s">
        <v>35</v>
      </c>
      <c r="C17" s="7" t="s">
        <v>15</v>
      </c>
      <c r="D17" s="25">
        <v>1</v>
      </c>
      <c r="E17" s="6">
        <v>6</v>
      </c>
      <c r="F17" s="6">
        <v>1</v>
      </c>
      <c r="G17" s="6">
        <v>3</v>
      </c>
      <c r="H17" s="6">
        <v>1</v>
      </c>
      <c r="I17" s="6">
        <v>3</v>
      </c>
      <c r="J17" s="6">
        <v>1</v>
      </c>
      <c r="K17" s="6">
        <v>1</v>
      </c>
      <c r="L17" s="6">
        <v>1</v>
      </c>
      <c r="M17" s="60">
        <f t="shared" si="0"/>
        <v>17</v>
      </c>
      <c r="N17" s="95">
        <v>5</v>
      </c>
      <c r="O17" s="44">
        <f t="shared" si="3"/>
        <v>0.2</v>
      </c>
      <c r="P17" s="48">
        <f t="shared" si="1"/>
        <v>0.18333333333333335</v>
      </c>
      <c r="Q17" s="152">
        <f t="shared" si="2"/>
        <v>0.10000000000000002</v>
      </c>
    </row>
    <row r="18" spans="1:17" x14ac:dyDescent="0.2">
      <c r="A18" s="56">
        <v>8</v>
      </c>
      <c r="B18" s="63" t="s">
        <v>138</v>
      </c>
      <c r="C18" s="7" t="s">
        <v>15</v>
      </c>
      <c r="D18" s="25">
        <v>1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0">
        <f t="shared" si="0"/>
        <v>0</v>
      </c>
      <c r="N18" s="95">
        <v>5</v>
      </c>
      <c r="O18" s="44">
        <f t="shared" si="3"/>
        <v>0.2</v>
      </c>
      <c r="P18" s="48">
        <f t="shared" si="1"/>
        <v>0</v>
      </c>
      <c r="Q18" s="152">
        <f t="shared" si="2"/>
        <v>0</v>
      </c>
    </row>
    <row r="19" spans="1:17" x14ac:dyDescent="0.2">
      <c r="A19" s="56">
        <v>9</v>
      </c>
      <c r="B19" s="63" t="s">
        <v>36</v>
      </c>
      <c r="C19" s="7" t="s">
        <v>15</v>
      </c>
      <c r="D19" s="25">
        <v>1</v>
      </c>
      <c r="E19" s="6">
        <v>6</v>
      </c>
      <c r="F19" s="43">
        <v>1</v>
      </c>
      <c r="G19" s="43">
        <v>3</v>
      </c>
      <c r="H19" s="43">
        <v>1</v>
      </c>
      <c r="I19" s="6">
        <v>2</v>
      </c>
      <c r="J19" s="6">
        <v>1</v>
      </c>
      <c r="K19" s="6">
        <v>1</v>
      </c>
      <c r="L19" s="6">
        <v>1</v>
      </c>
      <c r="M19" s="60">
        <f t="shared" si="0"/>
        <v>16</v>
      </c>
      <c r="N19" s="95">
        <v>5</v>
      </c>
      <c r="O19" s="44">
        <f t="shared" si="3"/>
        <v>0.2</v>
      </c>
      <c r="P19" s="48">
        <f t="shared" si="1"/>
        <v>0.18333333333333335</v>
      </c>
      <c r="Q19" s="152">
        <f t="shared" si="2"/>
        <v>8.3333333333333329E-2</v>
      </c>
    </row>
    <row r="20" spans="1:17" ht="15" customHeight="1" x14ac:dyDescent="0.2">
      <c r="A20" s="56">
        <v>10</v>
      </c>
      <c r="B20" s="63" t="s">
        <v>37</v>
      </c>
      <c r="C20" s="7" t="s">
        <v>38</v>
      </c>
      <c r="D20" s="25">
        <v>1</v>
      </c>
      <c r="E20" s="8">
        <v>11</v>
      </c>
      <c r="F20" s="8">
        <v>1</v>
      </c>
      <c r="G20" s="8">
        <v>6</v>
      </c>
      <c r="H20" s="8">
        <v>2</v>
      </c>
      <c r="I20" s="8">
        <v>5</v>
      </c>
      <c r="J20" s="8">
        <v>2</v>
      </c>
      <c r="K20" s="8">
        <v>1</v>
      </c>
      <c r="L20" s="8">
        <v>1</v>
      </c>
      <c r="M20" s="60">
        <f t="shared" si="0"/>
        <v>29</v>
      </c>
      <c r="N20" s="95">
        <v>1</v>
      </c>
      <c r="O20" s="44">
        <f t="shared" si="3"/>
        <v>1</v>
      </c>
      <c r="P20" s="48">
        <f t="shared" si="1"/>
        <v>1.6666666666666667</v>
      </c>
      <c r="Q20" s="152">
        <f t="shared" si="2"/>
        <v>0.75</v>
      </c>
    </row>
    <row r="21" spans="1:17" x14ac:dyDescent="0.2">
      <c r="A21" s="56">
        <v>11</v>
      </c>
      <c r="B21" s="63" t="s">
        <v>90</v>
      </c>
      <c r="C21" s="7" t="s">
        <v>38</v>
      </c>
      <c r="D21" s="25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60">
        <f t="shared" si="0"/>
        <v>0</v>
      </c>
      <c r="N21" s="95">
        <v>1</v>
      </c>
      <c r="O21" s="44">
        <f t="shared" si="3"/>
        <v>1</v>
      </c>
      <c r="P21" s="48">
        <f t="shared" si="1"/>
        <v>0</v>
      </c>
      <c r="Q21" s="152">
        <f t="shared" si="2"/>
        <v>0</v>
      </c>
    </row>
    <row r="22" spans="1:17" x14ac:dyDescent="0.2">
      <c r="A22" s="56">
        <v>12</v>
      </c>
      <c r="B22" s="63" t="s">
        <v>39</v>
      </c>
      <c r="C22" s="7" t="s">
        <v>38</v>
      </c>
      <c r="D22" s="26">
        <v>1</v>
      </c>
      <c r="E22" s="8">
        <v>11</v>
      </c>
      <c r="F22" s="8">
        <v>1</v>
      </c>
      <c r="G22" s="8">
        <v>6</v>
      </c>
      <c r="H22" s="8">
        <v>2</v>
      </c>
      <c r="I22" s="8">
        <v>5</v>
      </c>
      <c r="J22" s="8">
        <v>2</v>
      </c>
      <c r="K22" s="8">
        <v>1</v>
      </c>
      <c r="L22" s="8">
        <v>1</v>
      </c>
      <c r="M22" s="60">
        <f t="shared" si="0"/>
        <v>29</v>
      </c>
      <c r="N22" s="95">
        <v>0.5</v>
      </c>
      <c r="O22" s="44">
        <f t="shared" si="3"/>
        <v>2</v>
      </c>
      <c r="P22" s="48">
        <f t="shared" si="1"/>
        <v>3.3333333333333335</v>
      </c>
      <c r="Q22" s="152">
        <f t="shared" si="2"/>
        <v>1.5</v>
      </c>
    </row>
    <row r="23" spans="1:17" x14ac:dyDescent="0.2">
      <c r="A23" s="56">
        <v>13</v>
      </c>
      <c r="B23" s="63" t="s">
        <v>73</v>
      </c>
      <c r="C23" s="7" t="s">
        <v>38</v>
      </c>
      <c r="D23" s="25">
        <v>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60">
        <f t="shared" si="0"/>
        <v>0</v>
      </c>
      <c r="N23" s="95">
        <v>1</v>
      </c>
      <c r="O23" s="44">
        <f t="shared" si="3"/>
        <v>1</v>
      </c>
      <c r="P23" s="48">
        <f t="shared" si="1"/>
        <v>0</v>
      </c>
      <c r="Q23" s="152">
        <f t="shared" si="2"/>
        <v>0</v>
      </c>
    </row>
    <row r="24" spans="1:17" x14ac:dyDescent="0.2">
      <c r="A24" s="56">
        <v>14</v>
      </c>
      <c r="B24" s="63" t="s">
        <v>40</v>
      </c>
      <c r="C24" s="7" t="s">
        <v>15</v>
      </c>
      <c r="D24" s="25">
        <v>1</v>
      </c>
      <c r="E24" s="8">
        <v>18</v>
      </c>
      <c r="F24" s="8">
        <v>3</v>
      </c>
      <c r="G24" s="8">
        <v>9</v>
      </c>
      <c r="H24" s="8">
        <v>3</v>
      </c>
      <c r="I24" s="8">
        <v>9</v>
      </c>
      <c r="J24" s="8">
        <v>3</v>
      </c>
      <c r="K24" s="8">
        <v>3</v>
      </c>
      <c r="L24" s="8">
        <v>3</v>
      </c>
      <c r="M24" s="60">
        <f t="shared" si="0"/>
        <v>51</v>
      </c>
      <c r="N24" s="95">
        <v>1</v>
      </c>
      <c r="O24" s="44">
        <f t="shared" si="3"/>
        <v>1</v>
      </c>
      <c r="P24" s="48">
        <f t="shared" si="1"/>
        <v>2.75</v>
      </c>
      <c r="Q24" s="152">
        <f t="shared" si="2"/>
        <v>1.5</v>
      </c>
    </row>
    <row r="25" spans="1:17" x14ac:dyDescent="0.2">
      <c r="A25" s="56">
        <v>15</v>
      </c>
      <c r="B25" s="63" t="s">
        <v>41</v>
      </c>
      <c r="C25" s="7" t="s">
        <v>15</v>
      </c>
      <c r="D25" s="25">
        <v>1</v>
      </c>
      <c r="E25" s="8">
        <v>6</v>
      </c>
      <c r="F25" s="8">
        <v>1</v>
      </c>
      <c r="G25" s="8">
        <v>3</v>
      </c>
      <c r="H25" s="8">
        <v>1</v>
      </c>
      <c r="I25" s="8">
        <v>3</v>
      </c>
      <c r="J25" s="8">
        <v>1</v>
      </c>
      <c r="K25" s="8">
        <v>1</v>
      </c>
      <c r="L25" s="8">
        <v>1</v>
      </c>
      <c r="M25" s="60">
        <f t="shared" si="0"/>
        <v>17</v>
      </c>
      <c r="N25" s="95">
        <v>4</v>
      </c>
      <c r="O25" s="44">
        <f t="shared" si="3"/>
        <v>0.25</v>
      </c>
      <c r="P25" s="48">
        <f t="shared" si="1"/>
        <v>0.22916666666666666</v>
      </c>
      <c r="Q25" s="152">
        <f t="shared" si="2"/>
        <v>0.125</v>
      </c>
    </row>
    <row r="26" spans="1:17" x14ac:dyDescent="0.2">
      <c r="A26" s="56">
        <v>16</v>
      </c>
      <c r="B26" s="63" t="s">
        <v>74</v>
      </c>
      <c r="C26" s="7" t="s">
        <v>15</v>
      </c>
      <c r="D26" s="25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0">
        <f t="shared" si="0"/>
        <v>0</v>
      </c>
      <c r="N26" s="95">
        <v>4</v>
      </c>
      <c r="O26" s="44">
        <f t="shared" si="3"/>
        <v>0.25</v>
      </c>
      <c r="P26" s="48">
        <f t="shared" si="1"/>
        <v>0</v>
      </c>
      <c r="Q26" s="152">
        <f t="shared" si="2"/>
        <v>0</v>
      </c>
    </row>
    <row r="27" spans="1:17" x14ac:dyDescent="0.2">
      <c r="A27" s="56">
        <v>17</v>
      </c>
      <c r="B27" s="63" t="s">
        <v>80</v>
      </c>
      <c r="C27" s="7" t="s">
        <v>15</v>
      </c>
      <c r="D27" s="25">
        <v>1</v>
      </c>
      <c r="E27" s="8">
        <v>11</v>
      </c>
      <c r="F27" s="8">
        <v>1</v>
      </c>
      <c r="G27" s="8">
        <v>6</v>
      </c>
      <c r="H27" s="8">
        <v>2</v>
      </c>
      <c r="I27" s="8">
        <v>5</v>
      </c>
      <c r="J27" s="8">
        <v>2</v>
      </c>
      <c r="K27" s="8">
        <v>1</v>
      </c>
      <c r="L27" s="8">
        <v>1</v>
      </c>
      <c r="M27" s="60">
        <f t="shared" si="0"/>
        <v>29</v>
      </c>
      <c r="N27" s="95">
        <v>2</v>
      </c>
      <c r="O27" s="44">
        <f t="shared" si="3"/>
        <v>0.5</v>
      </c>
      <c r="P27" s="48">
        <f t="shared" si="1"/>
        <v>0.83333333333333337</v>
      </c>
      <c r="Q27" s="152">
        <f t="shared" si="2"/>
        <v>0.375</v>
      </c>
    </row>
    <row r="28" spans="1:17" x14ac:dyDescent="0.2">
      <c r="A28" s="56">
        <v>18</v>
      </c>
      <c r="B28" s="63" t="s">
        <v>42</v>
      </c>
      <c r="C28" s="7" t="s">
        <v>15</v>
      </c>
      <c r="D28" s="25">
        <v>1</v>
      </c>
      <c r="E28" s="8">
        <v>6</v>
      </c>
      <c r="F28" s="8">
        <v>1</v>
      </c>
      <c r="G28" s="8">
        <v>3</v>
      </c>
      <c r="H28" s="8">
        <v>1</v>
      </c>
      <c r="I28" s="8">
        <v>3</v>
      </c>
      <c r="J28" s="8">
        <v>1</v>
      </c>
      <c r="K28" s="8">
        <v>1</v>
      </c>
      <c r="L28" s="8">
        <v>1</v>
      </c>
      <c r="M28" s="60">
        <f t="shared" si="0"/>
        <v>17</v>
      </c>
      <c r="N28" s="95">
        <v>2</v>
      </c>
      <c r="O28" s="44">
        <f t="shared" si="3"/>
        <v>0.5</v>
      </c>
      <c r="P28" s="48">
        <f t="shared" si="1"/>
        <v>0.45833333333333331</v>
      </c>
      <c r="Q28" s="152">
        <f t="shared" si="2"/>
        <v>0.25</v>
      </c>
    </row>
    <row r="29" spans="1:17" x14ac:dyDescent="0.2">
      <c r="A29" s="56">
        <v>19</v>
      </c>
      <c r="B29" s="63" t="s">
        <v>43</v>
      </c>
      <c r="C29" s="7" t="s">
        <v>15</v>
      </c>
      <c r="D29" s="25">
        <v>1</v>
      </c>
      <c r="E29" s="8">
        <v>6</v>
      </c>
      <c r="F29" s="8">
        <v>1</v>
      </c>
      <c r="G29" s="8">
        <v>3</v>
      </c>
      <c r="H29" s="8">
        <v>1</v>
      </c>
      <c r="I29" s="8">
        <v>3</v>
      </c>
      <c r="J29" s="8">
        <v>1</v>
      </c>
      <c r="K29" s="8">
        <v>1</v>
      </c>
      <c r="L29" s="8">
        <v>1</v>
      </c>
      <c r="M29" s="60">
        <f t="shared" si="0"/>
        <v>17</v>
      </c>
      <c r="N29" s="95">
        <v>3</v>
      </c>
      <c r="O29" s="44">
        <f t="shared" si="3"/>
        <v>0.33333333333333331</v>
      </c>
      <c r="P29" s="48">
        <f t="shared" si="1"/>
        <v>0.30555555555555552</v>
      </c>
      <c r="Q29" s="152">
        <f t="shared" si="2"/>
        <v>0.16666666666666666</v>
      </c>
    </row>
    <row r="30" spans="1:17" x14ac:dyDescent="0.2">
      <c r="A30" s="56">
        <v>20</v>
      </c>
      <c r="B30" s="63" t="s">
        <v>44</v>
      </c>
      <c r="C30" s="7" t="s">
        <v>38</v>
      </c>
      <c r="D30" s="25">
        <v>1</v>
      </c>
      <c r="E30" s="8">
        <v>6</v>
      </c>
      <c r="F30" s="8">
        <v>1</v>
      </c>
      <c r="G30" s="8">
        <v>3</v>
      </c>
      <c r="H30" s="8">
        <v>1</v>
      </c>
      <c r="I30" s="8">
        <v>3</v>
      </c>
      <c r="J30" s="8">
        <v>1</v>
      </c>
      <c r="K30" s="8">
        <v>1</v>
      </c>
      <c r="L30" s="8">
        <v>1</v>
      </c>
      <c r="M30" s="60">
        <f t="shared" si="0"/>
        <v>17</v>
      </c>
      <c r="N30" s="95">
        <v>3</v>
      </c>
      <c r="O30" s="44">
        <f t="shared" si="3"/>
        <v>0.33333333333333331</v>
      </c>
      <c r="P30" s="48">
        <f t="shared" si="1"/>
        <v>0.30555555555555552</v>
      </c>
      <c r="Q30" s="152">
        <f t="shared" si="2"/>
        <v>0.16666666666666666</v>
      </c>
    </row>
    <row r="31" spans="1:17" x14ac:dyDescent="0.2">
      <c r="A31" s="56">
        <v>21</v>
      </c>
      <c r="B31" s="63" t="s">
        <v>45</v>
      </c>
      <c r="C31" s="7" t="s">
        <v>15</v>
      </c>
      <c r="D31" s="25">
        <v>1</v>
      </c>
      <c r="E31" s="8">
        <v>2</v>
      </c>
      <c r="F31" s="8">
        <v>0</v>
      </c>
      <c r="G31" s="8">
        <v>0</v>
      </c>
      <c r="H31" s="8">
        <v>0</v>
      </c>
      <c r="I31" s="8">
        <v>2</v>
      </c>
      <c r="J31" s="8">
        <v>0</v>
      </c>
      <c r="K31" s="8">
        <v>0</v>
      </c>
      <c r="L31" s="8">
        <v>0</v>
      </c>
      <c r="M31" s="60">
        <f t="shared" si="0"/>
        <v>4</v>
      </c>
      <c r="N31" s="95">
        <v>5</v>
      </c>
      <c r="O31" s="44">
        <f t="shared" si="3"/>
        <v>0.2</v>
      </c>
      <c r="P31" s="48">
        <f t="shared" si="1"/>
        <v>3.3333333333333333E-2</v>
      </c>
      <c r="Q31" s="152">
        <f t="shared" si="2"/>
        <v>3.3333333333333333E-2</v>
      </c>
    </row>
    <row r="32" spans="1:17" x14ac:dyDescent="0.2">
      <c r="A32" s="56">
        <v>22</v>
      </c>
      <c r="B32" s="63" t="s">
        <v>46</v>
      </c>
      <c r="C32" s="7" t="s">
        <v>15</v>
      </c>
      <c r="D32" s="25">
        <v>1</v>
      </c>
      <c r="E32" s="8">
        <v>1</v>
      </c>
      <c r="F32" s="8">
        <v>0</v>
      </c>
      <c r="G32" s="8">
        <v>0</v>
      </c>
      <c r="H32" s="8">
        <v>0</v>
      </c>
      <c r="I32" s="8">
        <v>1</v>
      </c>
      <c r="J32" s="8">
        <v>0</v>
      </c>
      <c r="K32" s="8">
        <v>0</v>
      </c>
      <c r="L32" s="8">
        <v>0</v>
      </c>
      <c r="M32" s="60">
        <f t="shared" si="0"/>
        <v>2</v>
      </c>
      <c r="N32" s="95">
        <v>10</v>
      </c>
      <c r="O32" s="44">
        <f t="shared" si="3"/>
        <v>0.1</v>
      </c>
      <c r="P32" s="48">
        <f t="shared" si="1"/>
        <v>8.3333333333333332E-3</v>
      </c>
      <c r="Q32" s="152">
        <f t="shared" si="2"/>
        <v>8.3333333333333332E-3</v>
      </c>
    </row>
    <row r="33" spans="1:17" ht="13.5" customHeight="1" x14ac:dyDescent="0.2">
      <c r="A33" s="56">
        <v>23</v>
      </c>
      <c r="B33" s="63" t="s">
        <v>75</v>
      </c>
      <c r="C33" s="7" t="s">
        <v>38</v>
      </c>
      <c r="D33" s="25">
        <v>1</v>
      </c>
      <c r="E33" s="6">
        <v>11</v>
      </c>
      <c r="F33" s="6">
        <v>1</v>
      </c>
      <c r="G33" s="6">
        <v>6</v>
      </c>
      <c r="H33" s="6">
        <v>2</v>
      </c>
      <c r="I33" s="6">
        <v>5</v>
      </c>
      <c r="J33" s="6">
        <v>2</v>
      </c>
      <c r="K33" s="6">
        <v>1</v>
      </c>
      <c r="L33" s="6">
        <v>1</v>
      </c>
      <c r="M33" s="60">
        <f t="shared" si="0"/>
        <v>29</v>
      </c>
      <c r="N33" s="95">
        <v>1</v>
      </c>
      <c r="O33" s="44">
        <f t="shared" si="3"/>
        <v>1</v>
      </c>
      <c r="P33" s="48">
        <f t="shared" si="1"/>
        <v>1.6666666666666667</v>
      </c>
      <c r="Q33" s="152">
        <f t="shared" si="2"/>
        <v>0.75</v>
      </c>
    </row>
    <row r="34" spans="1:17" x14ac:dyDescent="0.2">
      <c r="A34" s="56">
        <v>24</v>
      </c>
      <c r="B34" s="63" t="s">
        <v>47</v>
      </c>
      <c r="C34" s="7" t="s">
        <v>15</v>
      </c>
      <c r="D34" s="25">
        <v>1</v>
      </c>
      <c r="E34" s="8">
        <v>1</v>
      </c>
      <c r="F34" s="8">
        <v>0</v>
      </c>
      <c r="G34" s="8">
        <v>0</v>
      </c>
      <c r="H34" s="8">
        <v>0</v>
      </c>
      <c r="I34" s="8">
        <v>1</v>
      </c>
      <c r="J34" s="8">
        <v>0</v>
      </c>
      <c r="K34" s="8">
        <v>0</v>
      </c>
      <c r="L34" s="8">
        <v>0</v>
      </c>
      <c r="M34" s="60">
        <f t="shared" si="0"/>
        <v>2</v>
      </c>
      <c r="N34" s="95">
        <v>10</v>
      </c>
      <c r="O34" s="44">
        <f t="shared" si="3"/>
        <v>0.1</v>
      </c>
      <c r="P34" s="48">
        <f t="shared" si="1"/>
        <v>8.3333333333333332E-3</v>
      </c>
      <c r="Q34" s="152">
        <f t="shared" si="2"/>
        <v>8.3333333333333332E-3</v>
      </c>
    </row>
    <row r="35" spans="1:17" x14ac:dyDescent="0.2">
      <c r="A35" s="56">
        <v>25</v>
      </c>
      <c r="B35" s="63" t="s">
        <v>139</v>
      </c>
      <c r="C35" s="7" t="s">
        <v>15</v>
      </c>
      <c r="D35" s="25">
        <v>1</v>
      </c>
      <c r="E35" s="8">
        <v>1</v>
      </c>
      <c r="F35" s="8">
        <v>0</v>
      </c>
      <c r="G35" s="8">
        <v>0</v>
      </c>
      <c r="H35" s="8">
        <v>0</v>
      </c>
      <c r="I35" s="8">
        <v>1</v>
      </c>
      <c r="J35" s="8">
        <v>0</v>
      </c>
      <c r="K35" s="8">
        <v>0</v>
      </c>
      <c r="L35" s="8">
        <v>0</v>
      </c>
      <c r="M35" s="60">
        <f t="shared" si="0"/>
        <v>2</v>
      </c>
      <c r="N35" s="95">
        <v>5</v>
      </c>
      <c r="O35" s="44">
        <f t="shared" si="3"/>
        <v>0.2</v>
      </c>
      <c r="P35" s="48">
        <f t="shared" si="1"/>
        <v>1.6666666666666666E-2</v>
      </c>
      <c r="Q35" s="152">
        <f t="shared" si="2"/>
        <v>1.6666666666666666E-2</v>
      </c>
    </row>
    <row r="36" spans="1:17" x14ac:dyDescent="0.2">
      <c r="A36" s="56">
        <v>26</v>
      </c>
      <c r="B36" s="145" t="s">
        <v>140</v>
      </c>
      <c r="C36" s="139" t="s">
        <v>15</v>
      </c>
      <c r="D36" s="140">
        <v>1</v>
      </c>
      <c r="E36" s="136">
        <v>1</v>
      </c>
      <c r="F36" s="136">
        <v>0</v>
      </c>
      <c r="G36" s="136">
        <v>0</v>
      </c>
      <c r="H36" s="136">
        <v>0</v>
      </c>
      <c r="I36" s="136">
        <v>1</v>
      </c>
      <c r="J36" s="136">
        <v>0</v>
      </c>
      <c r="K36" s="136">
        <v>0</v>
      </c>
      <c r="L36" s="136">
        <v>0</v>
      </c>
      <c r="M36" s="137">
        <f t="shared" si="0"/>
        <v>2</v>
      </c>
      <c r="N36" s="95">
        <v>5</v>
      </c>
      <c r="O36" s="44">
        <f t="shared" ref="O36:O39" si="4">1/N36</f>
        <v>0.2</v>
      </c>
      <c r="P36" s="48">
        <f t="shared" si="1"/>
        <v>1.6666666666666666E-2</v>
      </c>
      <c r="Q36" s="152">
        <f t="shared" si="2"/>
        <v>1.6666666666666666E-2</v>
      </c>
    </row>
    <row r="37" spans="1:17" x14ac:dyDescent="0.2">
      <c r="A37" s="56">
        <v>27</v>
      </c>
      <c r="B37" s="145" t="s">
        <v>148</v>
      </c>
      <c r="C37" s="139" t="s">
        <v>15</v>
      </c>
      <c r="D37" s="140">
        <v>1</v>
      </c>
      <c r="E37" s="136">
        <v>1</v>
      </c>
      <c r="F37" s="136">
        <v>0</v>
      </c>
      <c r="G37" s="136">
        <v>0</v>
      </c>
      <c r="H37" s="136">
        <v>0</v>
      </c>
      <c r="I37" s="136">
        <v>1</v>
      </c>
      <c r="J37" s="136">
        <v>0</v>
      </c>
      <c r="K37" s="136">
        <v>0</v>
      </c>
      <c r="L37" s="136">
        <v>0</v>
      </c>
      <c r="M37" s="137">
        <f t="shared" si="0"/>
        <v>2</v>
      </c>
      <c r="N37" s="95">
        <v>5</v>
      </c>
      <c r="O37" s="44">
        <f t="shared" si="4"/>
        <v>0.2</v>
      </c>
      <c r="P37" s="48">
        <f t="shared" si="1"/>
        <v>1.6666666666666666E-2</v>
      </c>
      <c r="Q37" s="152">
        <f t="shared" si="2"/>
        <v>1.6666666666666666E-2</v>
      </c>
    </row>
    <row r="38" spans="1:17" x14ac:dyDescent="0.2">
      <c r="A38" s="56">
        <v>28</v>
      </c>
      <c r="B38" s="145" t="s">
        <v>119</v>
      </c>
      <c r="C38" s="139" t="s">
        <v>15</v>
      </c>
      <c r="D38" s="140">
        <v>1</v>
      </c>
      <c r="E38" s="136">
        <v>1</v>
      </c>
      <c r="F38" s="136">
        <v>0</v>
      </c>
      <c r="G38" s="136">
        <v>0</v>
      </c>
      <c r="H38" s="136">
        <v>0</v>
      </c>
      <c r="I38" s="136">
        <v>1</v>
      </c>
      <c r="J38" s="136">
        <v>0</v>
      </c>
      <c r="K38" s="136">
        <v>0</v>
      </c>
      <c r="L38" s="136">
        <v>0</v>
      </c>
      <c r="M38" s="137">
        <f t="shared" si="0"/>
        <v>2</v>
      </c>
      <c r="N38" s="95">
        <v>5</v>
      </c>
      <c r="O38" s="44">
        <f t="shared" si="4"/>
        <v>0.2</v>
      </c>
      <c r="P38" s="48">
        <f t="shared" si="1"/>
        <v>1.6666666666666666E-2</v>
      </c>
      <c r="Q38" s="152">
        <f t="shared" si="2"/>
        <v>1.6666666666666666E-2</v>
      </c>
    </row>
    <row r="39" spans="1:17" x14ac:dyDescent="0.2">
      <c r="A39" s="56">
        <v>29</v>
      </c>
      <c r="B39" s="145" t="s">
        <v>120</v>
      </c>
      <c r="C39" s="139" t="s">
        <v>15</v>
      </c>
      <c r="D39" s="140">
        <v>1</v>
      </c>
      <c r="E39" s="136">
        <v>1</v>
      </c>
      <c r="F39" s="136">
        <v>0</v>
      </c>
      <c r="G39" s="136">
        <v>0</v>
      </c>
      <c r="H39" s="136">
        <v>0</v>
      </c>
      <c r="I39" s="136">
        <v>1</v>
      </c>
      <c r="J39" s="136">
        <v>0</v>
      </c>
      <c r="K39" s="136">
        <v>0</v>
      </c>
      <c r="L39" s="136">
        <v>0</v>
      </c>
      <c r="M39" s="137">
        <f t="shared" si="0"/>
        <v>2</v>
      </c>
      <c r="N39" s="95">
        <v>5</v>
      </c>
      <c r="O39" s="44">
        <f t="shared" si="4"/>
        <v>0.2</v>
      </c>
      <c r="P39" s="48">
        <f t="shared" si="1"/>
        <v>1.6666666666666666E-2</v>
      </c>
      <c r="Q39" s="152">
        <f t="shared" si="2"/>
        <v>1.6666666666666666E-2</v>
      </c>
    </row>
    <row r="40" spans="1:17" ht="13.5" thickBot="1" x14ac:dyDescent="0.25">
      <c r="A40" s="57"/>
      <c r="B40" s="64"/>
      <c r="C40" s="27"/>
      <c r="D40" s="28"/>
      <c r="E40" s="29"/>
      <c r="F40" s="29"/>
      <c r="G40" s="29"/>
      <c r="H40" s="29"/>
      <c r="I40" s="29"/>
      <c r="J40" s="29"/>
      <c r="K40" s="29"/>
      <c r="L40" s="29"/>
      <c r="M40" s="61"/>
      <c r="N40" s="96"/>
      <c r="O40" s="45"/>
      <c r="P40" s="49"/>
      <c r="Q40" s="154"/>
    </row>
    <row r="41" spans="1:17" ht="13.5" thickBot="1" x14ac:dyDescent="0.25">
      <c r="A41" s="114" t="s">
        <v>0</v>
      </c>
      <c r="B41" s="115" t="s">
        <v>14</v>
      </c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8"/>
      <c r="O41" s="118"/>
      <c r="P41" s="121"/>
      <c r="Q41" s="121"/>
    </row>
    <row r="42" spans="1:17" x14ac:dyDescent="0.2">
      <c r="A42" s="58">
        <v>1</v>
      </c>
      <c r="B42" s="63" t="s">
        <v>48</v>
      </c>
      <c r="C42" s="7" t="s">
        <v>15</v>
      </c>
      <c r="D42" s="25">
        <v>1</v>
      </c>
      <c r="E42" s="8">
        <v>1</v>
      </c>
      <c r="F42" s="8">
        <v>0</v>
      </c>
      <c r="G42" s="8">
        <v>1</v>
      </c>
      <c r="H42" s="8">
        <v>0</v>
      </c>
      <c r="I42" s="8">
        <v>1</v>
      </c>
      <c r="J42" s="8">
        <v>0</v>
      </c>
      <c r="K42" s="8">
        <v>0</v>
      </c>
      <c r="L42" s="8">
        <v>0</v>
      </c>
      <c r="M42" s="60">
        <f t="shared" ref="M42:M54" si="5">SUM(E42:L42)</f>
        <v>3</v>
      </c>
      <c r="N42" s="155">
        <v>7</v>
      </c>
      <c r="O42" s="156">
        <f t="shared" si="3"/>
        <v>0.14285714285714285</v>
      </c>
      <c r="P42" s="150">
        <f t="shared" ref="P42:P54" si="6">+$D42*SUM(E42:H42)*$O42/12</f>
        <v>2.3809523809523808E-2</v>
      </c>
      <c r="Q42" s="151">
        <f t="shared" ref="Q42:Q54" si="7">+$D42*SUM(I42:L42)*$O42/12</f>
        <v>1.1904761904761904E-2</v>
      </c>
    </row>
    <row r="43" spans="1:17" x14ac:dyDescent="0.2">
      <c r="A43" s="58">
        <v>2</v>
      </c>
      <c r="B43" s="63" t="s">
        <v>49</v>
      </c>
      <c r="C43" s="7" t="s">
        <v>15</v>
      </c>
      <c r="D43" s="25">
        <v>1</v>
      </c>
      <c r="E43" s="8">
        <v>1</v>
      </c>
      <c r="F43" s="8">
        <v>0</v>
      </c>
      <c r="G43" s="8">
        <v>1</v>
      </c>
      <c r="H43" s="8">
        <v>0</v>
      </c>
      <c r="I43" s="8">
        <v>1</v>
      </c>
      <c r="J43" s="8">
        <v>0</v>
      </c>
      <c r="K43" s="8">
        <v>0</v>
      </c>
      <c r="L43" s="8">
        <v>0</v>
      </c>
      <c r="M43" s="60">
        <f t="shared" si="5"/>
        <v>3</v>
      </c>
      <c r="N43" s="95">
        <v>7</v>
      </c>
      <c r="O43" s="44">
        <f t="shared" si="3"/>
        <v>0.14285714285714285</v>
      </c>
      <c r="P43" s="48">
        <f t="shared" si="6"/>
        <v>2.3809523809523808E-2</v>
      </c>
      <c r="Q43" s="152">
        <f t="shared" si="7"/>
        <v>1.1904761904761904E-2</v>
      </c>
    </row>
    <row r="44" spans="1:17" ht="22.5" x14ac:dyDescent="0.2">
      <c r="A44" s="58">
        <v>3</v>
      </c>
      <c r="B44" s="63" t="s">
        <v>149</v>
      </c>
      <c r="C44" s="7" t="s">
        <v>15</v>
      </c>
      <c r="D44" s="25">
        <v>1</v>
      </c>
      <c r="E44" s="8">
        <v>2</v>
      </c>
      <c r="F44" s="8">
        <v>0</v>
      </c>
      <c r="G44" s="8">
        <v>1</v>
      </c>
      <c r="H44" s="8">
        <v>0</v>
      </c>
      <c r="I44" s="8">
        <v>2</v>
      </c>
      <c r="J44" s="8">
        <v>0</v>
      </c>
      <c r="K44" s="8">
        <v>0</v>
      </c>
      <c r="L44" s="8">
        <v>0</v>
      </c>
      <c r="M44" s="60">
        <f t="shared" si="5"/>
        <v>5</v>
      </c>
      <c r="N44" s="95">
        <v>4</v>
      </c>
      <c r="O44" s="44">
        <f t="shared" si="3"/>
        <v>0.25</v>
      </c>
      <c r="P44" s="48">
        <f t="shared" si="6"/>
        <v>6.25E-2</v>
      </c>
      <c r="Q44" s="152">
        <f t="shared" si="7"/>
        <v>4.1666666666666664E-2</v>
      </c>
    </row>
    <row r="45" spans="1:17" x14ac:dyDescent="0.2">
      <c r="A45" s="56">
        <v>4</v>
      </c>
      <c r="B45" s="63" t="s">
        <v>150</v>
      </c>
      <c r="C45" s="7" t="s">
        <v>15</v>
      </c>
      <c r="D45" s="25">
        <v>1</v>
      </c>
      <c r="E45" s="8">
        <v>5</v>
      </c>
      <c r="F45" s="8">
        <v>1</v>
      </c>
      <c r="G45" s="8">
        <v>2</v>
      </c>
      <c r="H45" s="8">
        <v>1</v>
      </c>
      <c r="I45" s="8">
        <v>2</v>
      </c>
      <c r="J45" s="8">
        <v>1</v>
      </c>
      <c r="K45" s="8">
        <v>1</v>
      </c>
      <c r="L45" s="8">
        <v>1</v>
      </c>
      <c r="M45" s="60">
        <f t="shared" si="5"/>
        <v>14</v>
      </c>
      <c r="N45" s="95">
        <v>3</v>
      </c>
      <c r="O45" s="44">
        <f t="shared" si="3"/>
        <v>0.33333333333333331</v>
      </c>
      <c r="P45" s="48">
        <f t="shared" si="6"/>
        <v>0.25</v>
      </c>
      <c r="Q45" s="152">
        <f t="shared" si="7"/>
        <v>0.13888888888888887</v>
      </c>
    </row>
    <row r="46" spans="1:17" ht="22.5" x14ac:dyDescent="0.2">
      <c r="A46" s="58">
        <v>5</v>
      </c>
      <c r="B46" s="146" t="s">
        <v>152</v>
      </c>
      <c r="C46" s="7" t="s">
        <v>15</v>
      </c>
      <c r="D46" s="25">
        <v>1</v>
      </c>
      <c r="E46" s="136">
        <v>5</v>
      </c>
      <c r="F46" s="136">
        <v>0</v>
      </c>
      <c r="G46" s="136">
        <v>0</v>
      </c>
      <c r="H46" s="136">
        <v>0</v>
      </c>
      <c r="I46" s="136">
        <v>3</v>
      </c>
      <c r="J46" s="136">
        <v>0</v>
      </c>
      <c r="K46" s="136">
        <v>0</v>
      </c>
      <c r="L46" s="136">
        <v>0</v>
      </c>
      <c r="M46" s="137">
        <f t="shared" si="5"/>
        <v>8</v>
      </c>
      <c r="N46" s="141">
        <v>10</v>
      </c>
      <c r="O46" s="44">
        <f t="shared" si="3"/>
        <v>0.1</v>
      </c>
      <c r="P46" s="48">
        <f t="shared" si="6"/>
        <v>4.1666666666666664E-2</v>
      </c>
      <c r="Q46" s="152">
        <f t="shared" si="7"/>
        <v>2.5000000000000005E-2</v>
      </c>
    </row>
    <row r="47" spans="1:17" x14ac:dyDescent="0.2">
      <c r="A47" s="56">
        <v>6</v>
      </c>
      <c r="B47" s="63" t="s">
        <v>151</v>
      </c>
      <c r="C47" s="7" t="s">
        <v>15</v>
      </c>
      <c r="D47" s="25">
        <v>1</v>
      </c>
      <c r="E47" s="136">
        <v>5</v>
      </c>
      <c r="F47" s="136">
        <v>0</v>
      </c>
      <c r="G47" s="136">
        <v>0</v>
      </c>
      <c r="H47" s="136">
        <v>0</v>
      </c>
      <c r="I47" s="136">
        <v>3</v>
      </c>
      <c r="J47" s="136">
        <v>0</v>
      </c>
      <c r="K47" s="136">
        <v>0</v>
      </c>
      <c r="L47" s="136">
        <v>0</v>
      </c>
      <c r="M47" s="137">
        <f t="shared" si="5"/>
        <v>8</v>
      </c>
      <c r="N47" s="141">
        <v>10</v>
      </c>
      <c r="O47" s="44">
        <f t="shared" si="3"/>
        <v>0.1</v>
      </c>
      <c r="P47" s="48">
        <f t="shared" si="6"/>
        <v>4.1666666666666664E-2</v>
      </c>
      <c r="Q47" s="152">
        <f t="shared" si="7"/>
        <v>2.5000000000000005E-2</v>
      </c>
    </row>
    <row r="48" spans="1:17" ht="22.5" x14ac:dyDescent="0.2">
      <c r="A48" s="56">
        <v>7</v>
      </c>
      <c r="B48" s="138" t="s">
        <v>121</v>
      </c>
      <c r="C48" s="7" t="s">
        <v>15</v>
      </c>
      <c r="D48" s="25">
        <v>1</v>
      </c>
      <c r="E48" s="136">
        <v>1</v>
      </c>
      <c r="F48" s="136">
        <v>0</v>
      </c>
      <c r="G48" s="136">
        <v>0</v>
      </c>
      <c r="H48" s="136">
        <v>0</v>
      </c>
      <c r="I48" s="136">
        <v>1</v>
      </c>
      <c r="J48" s="136">
        <v>0</v>
      </c>
      <c r="K48" s="136">
        <v>0</v>
      </c>
      <c r="L48" s="136">
        <v>0</v>
      </c>
      <c r="M48" s="137">
        <f t="shared" si="5"/>
        <v>2</v>
      </c>
      <c r="N48" s="141">
        <v>10</v>
      </c>
      <c r="O48" s="44">
        <f t="shared" si="3"/>
        <v>0.1</v>
      </c>
      <c r="P48" s="48">
        <f t="shared" si="6"/>
        <v>8.3333333333333332E-3</v>
      </c>
      <c r="Q48" s="152">
        <f t="shared" si="7"/>
        <v>8.3333333333333332E-3</v>
      </c>
    </row>
    <row r="49" spans="1:17" x14ac:dyDescent="0.2">
      <c r="A49" s="58">
        <v>8</v>
      </c>
      <c r="B49" s="63" t="s">
        <v>155</v>
      </c>
      <c r="C49" s="7" t="s">
        <v>15</v>
      </c>
      <c r="D49" s="25">
        <v>1</v>
      </c>
      <c r="E49" s="136">
        <v>1</v>
      </c>
      <c r="F49" s="136">
        <v>0</v>
      </c>
      <c r="G49" s="136">
        <v>0</v>
      </c>
      <c r="H49" s="136">
        <v>0</v>
      </c>
      <c r="I49" s="136">
        <v>1</v>
      </c>
      <c r="J49" s="136">
        <v>0</v>
      </c>
      <c r="K49" s="136">
        <v>0</v>
      </c>
      <c r="L49" s="136">
        <v>0</v>
      </c>
      <c r="M49" s="137">
        <f t="shared" si="5"/>
        <v>2</v>
      </c>
      <c r="N49" s="141">
        <v>10</v>
      </c>
      <c r="O49" s="44">
        <f t="shared" si="3"/>
        <v>0.1</v>
      </c>
      <c r="P49" s="48">
        <f t="shared" si="6"/>
        <v>8.3333333333333332E-3</v>
      </c>
      <c r="Q49" s="152">
        <f t="shared" si="7"/>
        <v>8.3333333333333332E-3</v>
      </c>
    </row>
    <row r="50" spans="1:17" x14ac:dyDescent="0.2">
      <c r="A50" s="56">
        <v>9</v>
      </c>
      <c r="B50" s="63" t="s">
        <v>153</v>
      </c>
      <c r="C50" s="7" t="s">
        <v>15</v>
      </c>
      <c r="D50" s="25">
        <v>1</v>
      </c>
      <c r="E50" s="136">
        <v>5</v>
      </c>
      <c r="F50" s="136">
        <v>0</v>
      </c>
      <c r="G50" s="136">
        <v>0</v>
      </c>
      <c r="H50" s="136">
        <v>0</v>
      </c>
      <c r="I50" s="136">
        <v>3</v>
      </c>
      <c r="J50" s="136">
        <v>0</v>
      </c>
      <c r="K50" s="136">
        <v>0</v>
      </c>
      <c r="L50" s="136">
        <v>0</v>
      </c>
      <c r="M50" s="137">
        <f t="shared" si="5"/>
        <v>8</v>
      </c>
      <c r="N50" s="141">
        <v>10</v>
      </c>
      <c r="O50" s="44">
        <f t="shared" si="3"/>
        <v>0.1</v>
      </c>
      <c r="P50" s="48">
        <f t="shared" si="6"/>
        <v>4.1666666666666664E-2</v>
      </c>
      <c r="Q50" s="152">
        <f t="shared" si="7"/>
        <v>2.5000000000000005E-2</v>
      </c>
    </row>
    <row r="51" spans="1:17" x14ac:dyDescent="0.2">
      <c r="A51" s="56">
        <v>10</v>
      </c>
      <c r="B51" s="138" t="s">
        <v>122</v>
      </c>
      <c r="C51" s="7" t="s">
        <v>15</v>
      </c>
      <c r="D51" s="25">
        <v>1</v>
      </c>
      <c r="E51" s="136">
        <v>0</v>
      </c>
      <c r="F51" s="136">
        <v>0</v>
      </c>
      <c r="G51" s="136">
        <v>0</v>
      </c>
      <c r="H51" s="136">
        <v>0</v>
      </c>
      <c r="I51" s="136">
        <v>0</v>
      </c>
      <c r="J51" s="136">
        <v>0</v>
      </c>
      <c r="K51" s="136">
        <v>0</v>
      </c>
      <c r="L51" s="136">
        <v>0</v>
      </c>
      <c r="M51" s="137">
        <f t="shared" si="5"/>
        <v>0</v>
      </c>
      <c r="N51" s="141">
        <v>10</v>
      </c>
      <c r="O51" s="44">
        <f t="shared" si="3"/>
        <v>0.1</v>
      </c>
      <c r="P51" s="48">
        <f t="shared" si="6"/>
        <v>0</v>
      </c>
      <c r="Q51" s="152">
        <f t="shared" si="7"/>
        <v>0</v>
      </c>
    </row>
    <row r="52" spans="1:17" x14ac:dyDescent="0.2">
      <c r="A52" s="58">
        <v>11</v>
      </c>
      <c r="B52" s="138" t="s">
        <v>123</v>
      </c>
      <c r="C52" s="7" t="s">
        <v>15</v>
      </c>
      <c r="D52" s="25">
        <v>1</v>
      </c>
      <c r="E52" s="136">
        <v>1</v>
      </c>
      <c r="F52" s="136">
        <v>0</v>
      </c>
      <c r="G52" s="136">
        <v>0</v>
      </c>
      <c r="H52" s="136">
        <v>0</v>
      </c>
      <c r="I52" s="136">
        <v>1</v>
      </c>
      <c r="J52" s="136">
        <v>0</v>
      </c>
      <c r="K52" s="136">
        <v>0</v>
      </c>
      <c r="L52" s="136">
        <v>0</v>
      </c>
      <c r="M52" s="137">
        <f t="shared" si="5"/>
        <v>2</v>
      </c>
      <c r="N52" s="141">
        <v>10</v>
      </c>
      <c r="O52" s="44">
        <f t="shared" si="3"/>
        <v>0.1</v>
      </c>
      <c r="P52" s="48">
        <f t="shared" si="6"/>
        <v>8.3333333333333332E-3</v>
      </c>
      <c r="Q52" s="152">
        <f t="shared" si="7"/>
        <v>8.3333333333333332E-3</v>
      </c>
    </row>
    <row r="53" spans="1:17" x14ac:dyDescent="0.2">
      <c r="A53" s="56">
        <v>12</v>
      </c>
      <c r="B53" s="138" t="s">
        <v>124</v>
      </c>
      <c r="C53" s="7" t="s">
        <v>15</v>
      </c>
      <c r="D53" s="25">
        <v>1</v>
      </c>
      <c r="E53" s="136">
        <v>5</v>
      </c>
      <c r="F53" s="136">
        <v>0</v>
      </c>
      <c r="G53" s="136">
        <v>0</v>
      </c>
      <c r="H53" s="136">
        <v>0</v>
      </c>
      <c r="I53" s="136">
        <v>3</v>
      </c>
      <c r="J53" s="136">
        <v>0</v>
      </c>
      <c r="K53" s="136">
        <v>0</v>
      </c>
      <c r="L53" s="136">
        <v>0</v>
      </c>
      <c r="M53" s="137">
        <f t="shared" si="5"/>
        <v>8</v>
      </c>
      <c r="N53" s="141">
        <v>10</v>
      </c>
      <c r="O53" s="44">
        <f t="shared" si="3"/>
        <v>0.1</v>
      </c>
      <c r="P53" s="48">
        <f t="shared" si="6"/>
        <v>4.1666666666666664E-2</v>
      </c>
      <c r="Q53" s="152">
        <f t="shared" si="7"/>
        <v>2.5000000000000005E-2</v>
      </c>
    </row>
    <row r="54" spans="1:17" x14ac:dyDescent="0.2">
      <c r="A54" s="56">
        <v>13</v>
      </c>
      <c r="B54" s="138" t="s">
        <v>125</v>
      </c>
      <c r="C54" s="7" t="s">
        <v>15</v>
      </c>
      <c r="D54" s="25">
        <v>1</v>
      </c>
      <c r="E54" s="136">
        <v>1</v>
      </c>
      <c r="F54" s="136">
        <v>0</v>
      </c>
      <c r="G54" s="136">
        <v>0</v>
      </c>
      <c r="H54" s="136">
        <v>0</v>
      </c>
      <c r="I54" s="136">
        <v>1</v>
      </c>
      <c r="J54" s="136">
        <v>0</v>
      </c>
      <c r="K54" s="136">
        <v>0</v>
      </c>
      <c r="L54" s="136">
        <v>0</v>
      </c>
      <c r="M54" s="137">
        <f t="shared" si="5"/>
        <v>2</v>
      </c>
      <c r="N54" s="141">
        <v>10</v>
      </c>
      <c r="O54" s="44">
        <f t="shared" si="3"/>
        <v>0.1</v>
      </c>
      <c r="P54" s="48">
        <f t="shared" si="6"/>
        <v>8.3333333333333332E-3</v>
      </c>
      <c r="Q54" s="152">
        <f t="shared" si="7"/>
        <v>8.3333333333333332E-3</v>
      </c>
    </row>
    <row r="55" spans="1:17" ht="13.5" thickBot="1" x14ac:dyDescent="0.25">
      <c r="A55" s="57"/>
      <c r="B55" s="64"/>
      <c r="C55" s="27"/>
      <c r="D55" s="28"/>
      <c r="E55" s="29"/>
      <c r="F55" s="29"/>
      <c r="G55" s="29"/>
      <c r="H55" s="29"/>
      <c r="I55" s="29"/>
      <c r="J55" s="29"/>
      <c r="K55" s="29"/>
      <c r="L55" s="29"/>
      <c r="M55" s="61"/>
      <c r="N55" s="96"/>
      <c r="O55" s="45"/>
      <c r="P55" s="49"/>
      <c r="Q55" s="154"/>
    </row>
    <row r="56" spans="1:17" ht="13.5" thickBot="1" x14ac:dyDescent="0.25">
      <c r="A56" s="122" t="s">
        <v>0</v>
      </c>
      <c r="B56" s="123" t="s">
        <v>16</v>
      </c>
      <c r="C56" s="119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21"/>
      <c r="Q56" s="121"/>
    </row>
    <row r="57" spans="1:17" ht="12" customHeight="1" x14ac:dyDescent="0.2">
      <c r="A57" s="113">
        <v>1</v>
      </c>
      <c r="B57" s="62" t="s">
        <v>154</v>
      </c>
      <c r="C57" s="5" t="s">
        <v>15</v>
      </c>
      <c r="D57" s="24">
        <v>1</v>
      </c>
      <c r="E57" s="6">
        <v>1</v>
      </c>
      <c r="F57" s="6">
        <v>0</v>
      </c>
      <c r="G57" s="6">
        <v>3</v>
      </c>
      <c r="H57" s="6">
        <v>1</v>
      </c>
      <c r="I57" s="6">
        <v>3</v>
      </c>
      <c r="J57" s="6">
        <v>1</v>
      </c>
      <c r="K57" s="6">
        <v>1</v>
      </c>
      <c r="L57" s="6">
        <v>1</v>
      </c>
      <c r="M57" s="59">
        <f>SUM(E57:L57)</f>
        <v>11</v>
      </c>
      <c r="N57" s="148">
        <v>6</v>
      </c>
      <c r="O57" s="149">
        <f>1/N57</f>
        <v>0.16666666666666666</v>
      </c>
      <c r="P57" s="150">
        <f>+$D57*SUM(E57:H57)*$O57/12</f>
        <v>6.9444444444444434E-2</v>
      </c>
      <c r="Q57" s="151">
        <f>+$D57*SUM(I57:L57)*$O57/12</f>
        <v>8.3333333333333329E-2</v>
      </c>
    </row>
    <row r="58" spans="1:17" ht="12" customHeight="1" x14ac:dyDescent="0.2">
      <c r="A58" s="92">
        <v>2</v>
      </c>
      <c r="B58" s="63" t="s">
        <v>146</v>
      </c>
      <c r="C58" s="7" t="s">
        <v>15</v>
      </c>
      <c r="D58" s="25">
        <v>1</v>
      </c>
      <c r="E58" s="8">
        <v>5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60">
        <f>SUM(E58:L58)</f>
        <v>5</v>
      </c>
      <c r="N58" s="97">
        <v>6</v>
      </c>
      <c r="O58" s="46">
        <f>1/N58</f>
        <v>0.16666666666666666</v>
      </c>
      <c r="P58" s="48">
        <f>+$D58*SUM(E58:H58)*$O58/12</f>
        <v>6.9444444444444434E-2</v>
      </c>
      <c r="Q58" s="152">
        <f>+$D58*SUM(I58:L58)*$O58/12</f>
        <v>0</v>
      </c>
    </row>
    <row r="59" spans="1:17" ht="12" customHeight="1" x14ac:dyDescent="0.2">
      <c r="A59" s="56">
        <v>3</v>
      </c>
      <c r="B59" s="63" t="s">
        <v>147</v>
      </c>
      <c r="C59" s="7" t="s">
        <v>15</v>
      </c>
      <c r="D59" s="25">
        <v>1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60">
        <f>SUM(E59:L59)</f>
        <v>0</v>
      </c>
      <c r="N59" s="95">
        <v>6</v>
      </c>
      <c r="O59" s="44">
        <f>1/N59</f>
        <v>0.16666666666666666</v>
      </c>
      <c r="P59" s="48">
        <f>+$D59*SUM(E59:H59)*$O59/12</f>
        <v>0</v>
      </c>
      <c r="Q59" s="152">
        <f>+$D59*SUM(I59:L59)*$O59/12</f>
        <v>0</v>
      </c>
    </row>
    <row r="60" spans="1:17" ht="12" customHeight="1" thickBot="1" x14ac:dyDescent="0.25">
      <c r="A60" s="57"/>
      <c r="B60" s="64"/>
      <c r="C60" s="27"/>
      <c r="D60" s="28"/>
      <c r="E60" s="29"/>
      <c r="F60" s="29"/>
      <c r="G60" s="29"/>
      <c r="H60" s="29"/>
      <c r="I60" s="29"/>
      <c r="J60" s="29"/>
      <c r="K60" s="29"/>
      <c r="L60" s="29"/>
      <c r="M60" s="61"/>
      <c r="N60" s="96"/>
      <c r="O60" s="45"/>
      <c r="P60" s="49"/>
      <c r="Q60" s="154"/>
    </row>
    <row r="61" spans="1:17" ht="12" customHeight="1" thickBot="1" x14ac:dyDescent="0.25">
      <c r="A61" s="124"/>
      <c r="B61" s="125" t="s">
        <v>56</v>
      </c>
      <c r="C61" s="126"/>
      <c r="D61" s="127"/>
      <c r="E61" s="128"/>
      <c r="F61" s="128"/>
      <c r="G61" s="128"/>
      <c r="H61" s="128"/>
      <c r="I61" s="128"/>
      <c r="J61" s="128"/>
      <c r="K61" s="128"/>
      <c r="L61" s="128"/>
      <c r="M61" s="126"/>
      <c r="N61" s="126"/>
      <c r="O61" s="126"/>
      <c r="P61" s="121"/>
      <c r="Q61" s="121"/>
    </row>
    <row r="62" spans="1:17" ht="12" customHeight="1" x14ac:dyDescent="0.2">
      <c r="A62" s="56">
        <v>1</v>
      </c>
      <c r="B62" s="62" t="s">
        <v>17</v>
      </c>
      <c r="C62" s="5" t="s">
        <v>15</v>
      </c>
      <c r="D62" s="24">
        <v>1</v>
      </c>
      <c r="E62" s="6">
        <v>1</v>
      </c>
      <c r="F62" s="6">
        <v>0</v>
      </c>
      <c r="G62" s="6">
        <v>1</v>
      </c>
      <c r="H62" s="6">
        <v>0</v>
      </c>
      <c r="I62" s="6">
        <v>1</v>
      </c>
      <c r="J62" s="6">
        <v>0</v>
      </c>
      <c r="K62" s="6">
        <v>0</v>
      </c>
      <c r="L62" s="6">
        <v>0</v>
      </c>
      <c r="M62" s="59">
        <f>SUM(E62:L62)</f>
        <v>3</v>
      </c>
      <c r="N62" s="148">
        <v>5</v>
      </c>
      <c r="O62" s="149">
        <f>1/N62</f>
        <v>0.2</v>
      </c>
      <c r="P62" s="150">
        <f>+$D62*SUM(E62:H62)*$O62/12</f>
        <v>3.3333333333333333E-2</v>
      </c>
      <c r="Q62" s="151">
        <f>+$D62*SUM(I62:L62)*$O62/12</f>
        <v>1.6666666666666666E-2</v>
      </c>
    </row>
    <row r="63" spans="1:17" ht="12" customHeight="1" x14ac:dyDescent="0.2">
      <c r="A63" s="58">
        <v>2</v>
      </c>
      <c r="B63" s="63" t="s">
        <v>18</v>
      </c>
      <c r="C63" s="7" t="s">
        <v>15</v>
      </c>
      <c r="D63" s="25">
        <v>1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60">
        <f>SUM(E63:L63)</f>
        <v>0</v>
      </c>
      <c r="N63" s="97">
        <v>5</v>
      </c>
      <c r="O63" s="46">
        <f>1/N63</f>
        <v>0.2</v>
      </c>
      <c r="P63" s="48">
        <f>+$D63*SUM(E63:H63)*$O63/12</f>
        <v>0</v>
      </c>
      <c r="Q63" s="152">
        <f>+$D63*SUM(I63:L63)*$O63/12</f>
        <v>0</v>
      </c>
    </row>
    <row r="64" spans="1:17" ht="12" customHeight="1" x14ac:dyDescent="0.2">
      <c r="A64" s="58">
        <v>3</v>
      </c>
      <c r="B64" s="63" t="s">
        <v>19</v>
      </c>
      <c r="C64" s="7" t="s">
        <v>15</v>
      </c>
      <c r="D64" s="25">
        <v>1</v>
      </c>
      <c r="E64" s="8">
        <v>1</v>
      </c>
      <c r="F64" s="8">
        <v>0</v>
      </c>
      <c r="G64" s="8">
        <v>1</v>
      </c>
      <c r="H64" s="8">
        <v>0</v>
      </c>
      <c r="I64" s="8">
        <v>1</v>
      </c>
      <c r="J64" s="8">
        <v>0</v>
      </c>
      <c r="K64" s="8">
        <v>0</v>
      </c>
      <c r="L64" s="8">
        <v>0</v>
      </c>
      <c r="M64" s="60">
        <f>SUM(E64:L64)</f>
        <v>3</v>
      </c>
      <c r="N64" s="97">
        <v>5</v>
      </c>
      <c r="O64" s="46">
        <f>1/N64</f>
        <v>0.2</v>
      </c>
      <c r="P64" s="147">
        <f>+$D64*SUM(E64:H64)*$O64/12</f>
        <v>3.3333333333333333E-2</v>
      </c>
      <c r="Q64" s="153">
        <f>+$D64*SUM(I64:L64)*$O64/12</f>
        <v>1.6666666666666666E-2</v>
      </c>
    </row>
    <row r="65" spans="1:22" ht="12" customHeight="1" x14ac:dyDescent="0.2">
      <c r="A65" s="56">
        <v>4</v>
      </c>
      <c r="B65" s="63" t="s">
        <v>20</v>
      </c>
      <c r="C65" s="7" t="s">
        <v>15</v>
      </c>
      <c r="D65" s="25">
        <v>1</v>
      </c>
      <c r="E65" s="8">
        <v>1</v>
      </c>
      <c r="F65" s="8">
        <v>1</v>
      </c>
      <c r="G65" s="8">
        <v>1</v>
      </c>
      <c r="H65" s="8">
        <v>1</v>
      </c>
      <c r="I65" s="8">
        <v>1</v>
      </c>
      <c r="J65" s="8">
        <v>1</v>
      </c>
      <c r="K65" s="8">
        <v>1</v>
      </c>
      <c r="L65" s="8">
        <v>1</v>
      </c>
      <c r="M65" s="60">
        <f>SUM(E65:L65)</f>
        <v>8</v>
      </c>
      <c r="N65" s="97">
        <v>5</v>
      </c>
      <c r="O65" s="47">
        <f>1/N65</f>
        <v>0.2</v>
      </c>
      <c r="P65" s="147">
        <f>+$D65*SUM(E65:H65)*$O65/12</f>
        <v>6.6666666666666666E-2</v>
      </c>
      <c r="Q65" s="153">
        <f>+$D65*SUM(I65:L65)*$O65/12</f>
        <v>6.6666666666666666E-2</v>
      </c>
    </row>
    <row r="66" spans="1:22" ht="12" customHeight="1" thickBot="1" x14ac:dyDescent="0.25">
      <c r="A66" s="57"/>
      <c r="B66" s="64"/>
      <c r="C66" s="27"/>
      <c r="D66" s="28"/>
      <c r="E66" s="29"/>
      <c r="F66" s="29"/>
      <c r="G66" s="29"/>
      <c r="H66" s="29"/>
      <c r="I66" s="29"/>
      <c r="J66" s="29"/>
      <c r="K66" s="29"/>
      <c r="L66" s="29"/>
      <c r="M66" s="61"/>
      <c r="N66" s="96"/>
      <c r="O66" s="45"/>
      <c r="P66" s="49"/>
      <c r="Q66" s="154"/>
    </row>
    <row r="67" spans="1:22" ht="13.5" thickBot="1" x14ac:dyDescent="0.25">
      <c r="A67" s="171" t="s">
        <v>65</v>
      </c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50">
        <f>SUM(P10:P66)</f>
        <v>16.964285714285715</v>
      </c>
      <c r="Q67" s="50">
        <f>SUM(Q10:Q66)</f>
        <v>8.3376984126984155</v>
      </c>
    </row>
    <row r="68" spans="1:2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V68">
        <v>7.07</v>
      </c>
    </row>
    <row r="69" spans="1:2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2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22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2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22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22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2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2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</sheetData>
  <mergeCells count="2">
    <mergeCell ref="A67:O67"/>
    <mergeCell ref="A6:O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P59:Q65 P55:Q57 P24:Q34 M41 P40:Q41 P42:Q44 M55:M56 M61 M43:M54 M62:M66 M57:M6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4:C56"/>
  <sheetViews>
    <sheetView zoomScaleNormal="100" workbookViewId="0">
      <selection activeCell="C5" sqref="C5"/>
    </sheetView>
  </sheetViews>
  <sheetFormatPr baseColWidth="10" defaultRowHeight="12.75" x14ac:dyDescent="0.2"/>
  <cols>
    <col min="1" max="1" width="26.7109375" customWidth="1"/>
    <col min="2" max="2" width="68.85546875" customWidth="1"/>
    <col min="3" max="3" width="25.140625" customWidth="1"/>
  </cols>
  <sheetData>
    <row r="4" spans="1:3" x14ac:dyDescent="0.2">
      <c r="C4" s="86" t="s">
        <v>157</v>
      </c>
    </row>
    <row r="5" spans="1:3" x14ac:dyDescent="0.2">
      <c r="A5" s="13" t="s">
        <v>60</v>
      </c>
      <c r="B5" s="9"/>
      <c r="C5" s="9"/>
    </row>
    <row r="6" spans="1:3" ht="13.5" thickBot="1" x14ac:dyDescent="0.25">
      <c r="B6" s="9"/>
      <c r="C6" s="9"/>
    </row>
    <row r="7" spans="1:3" ht="26.25" thickBot="1" x14ac:dyDescent="0.25">
      <c r="A7" s="129" t="s">
        <v>59</v>
      </c>
      <c r="B7" s="130" t="s">
        <v>54</v>
      </c>
      <c r="C7" s="131" t="s">
        <v>115</v>
      </c>
    </row>
    <row r="8" spans="1:3" x14ac:dyDescent="0.2">
      <c r="A8" s="16"/>
      <c r="B8" s="17"/>
      <c r="C8" s="18"/>
    </row>
    <row r="9" spans="1:3" x14ac:dyDescent="0.2">
      <c r="A9" s="15" t="s">
        <v>96</v>
      </c>
      <c r="B9" s="10" t="s">
        <v>58</v>
      </c>
      <c r="C9" s="30">
        <v>1</v>
      </c>
    </row>
    <row r="10" spans="1:3" x14ac:dyDescent="0.2">
      <c r="A10" s="15" t="s">
        <v>96</v>
      </c>
      <c r="B10" s="10" t="s">
        <v>69</v>
      </c>
      <c r="C10" s="30">
        <v>1</v>
      </c>
    </row>
    <row r="11" spans="1:3" x14ac:dyDescent="0.2">
      <c r="A11" s="15" t="s">
        <v>97</v>
      </c>
      <c r="B11" s="10" t="s">
        <v>110</v>
      </c>
      <c r="C11" s="30">
        <v>1</v>
      </c>
    </row>
    <row r="12" spans="1:3" x14ac:dyDescent="0.2">
      <c r="A12" s="14" t="s">
        <v>95</v>
      </c>
      <c r="B12" s="10" t="s">
        <v>77</v>
      </c>
      <c r="C12" s="30">
        <v>1</v>
      </c>
    </row>
    <row r="13" spans="1:3" x14ac:dyDescent="0.2">
      <c r="A13" s="15" t="s">
        <v>96</v>
      </c>
      <c r="B13" s="10" t="s">
        <v>67</v>
      </c>
      <c r="C13" s="30">
        <v>1</v>
      </c>
    </row>
    <row r="14" spans="1:3" x14ac:dyDescent="0.2">
      <c r="A14" s="15" t="s">
        <v>96</v>
      </c>
      <c r="B14" s="10" t="s">
        <v>52</v>
      </c>
      <c r="C14" s="30">
        <v>1</v>
      </c>
    </row>
    <row r="15" spans="1:3" x14ac:dyDescent="0.2">
      <c r="A15" s="15" t="s">
        <v>96</v>
      </c>
      <c r="B15" s="11" t="s">
        <v>53</v>
      </c>
      <c r="C15" s="30">
        <v>1</v>
      </c>
    </row>
    <row r="16" spans="1:3" x14ac:dyDescent="0.2">
      <c r="A16" s="15" t="s">
        <v>96</v>
      </c>
      <c r="B16" s="11" t="s">
        <v>57</v>
      </c>
      <c r="C16" s="30">
        <v>1</v>
      </c>
    </row>
    <row r="17" spans="1:3" x14ac:dyDescent="0.2">
      <c r="A17" s="15" t="s">
        <v>96</v>
      </c>
      <c r="B17" s="12" t="s">
        <v>61</v>
      </c>
      <c r="C17" s="31">
        <v>1</v>
      </c>
    </row>
    <row r="18" spans="1:3" x14ac:dyDescent="0.2">
      <c r="A18" s="15" t="s">
        <v>96</v>
      </c>
      <c r="B18" s="12" t="s">
        <v>62</v>
      </c>
      <c r="C18" s="31">
        <v>1</v>
      </c>
    </row>
    <row r="19" spans="1:3" x14ac:dyDescent="0.2">
      <c r="A19" s="15" t="s">
        <v>96</v>
      </c>
      <c r="B19" s="12" t="s">
        <v>89</v>
      </c>
      <c r="C19" s="31">
        <v>1</v>
      </c>
    </row>
    <row r="20" spans="1:3" x14ac:dyDescent="0.2">
      <c r="A20" s="15" t="s">
        <v>97</v>
      </c>
      <c r="B20" s="10" t="s">
        <v>58</v>
      </c>
      <c r="C20" s="30">
        <v>1</v>
      </c>
    </row>
    <row r="21" spans="1:3" x14ac:dyDescent="0.2">
      <c r="A21" s="15" t="s">
        <v>97</v>
      </c>
      <c r="B21" s="10" t="s">
        <v>67</v>
      </c>
      <c r="C21" s="30">
        <v>1</v>
      </c>
    </row>
    <row r="22" spans="1:3" x14ac:dyDescent="0.2">
      <c r="A22" s="15" t="s">
        <v>97</v>
      </c>
      <c r="B22" s="10" t="s">
        <v>52</v>
      </c>
      <c r="C22" s="30">
        <v>1</v>
      </c>
    </row>
    <row r="23" spans="1:3" x14ac:dyDescent="0.2">
      <c r="A23" s="15" t="s">
        <v>97</v>
      </c>
      <c r="B23" s="11" t="s">
        <v>53</v>
      </c>
      <c r="C23" s="30">
        <v>1</v>
      </c>
    </row>
    <row r="24" spans="1:3" x14ac:dyDescent="0.2">
      <c r="A24" s="15" t="s">
        <v>97</v>
      </c>
      <c r="B24" s="11" t="s">
        <v>57</v>
      </c>
      <c r="C24" s="30">
        <v>1</v>
      </c>
    </row>
    <row r="25" spans="1:3" x14ac:dyDescent="0.2">
      <c r="A25" s="15" t="s">
        <v>97</v>
      </c>
      <c r="B25" s="12" t="s">
        <v>61</v>
      </c>
      <c r="C25" s="31">
        <v>1</v>
      </c>
    </row>
    <row r="26" spans="1:3" x14ac:dyDescent="0.2">
      <c r="A26" s="15" t="s">
        <v>97</v>
      </c>
      <c r="B26" s="12" t="s">
        <v>62</v>
      </c>
      <c r="C26" s="31">
        <v>1</v>
      </c>
    </row>
    <row r="27" spans="1:3" x14ac:dyDescent="0.2">
      <c r="A27" s="15" t="s">
        <v>98</v>
      </c>
      <c r="B27" s="10" t="s">
        <v>69</v>
      </c>
      <c r="C27" s="30">
        <v>1</v>
      </c>
    </row>
    <row r="28" spans="1:3" x14ac:dyDescent="0.2">
      <c r="A28" s="15" t="s">
        <v>98</v>
      </c>
      <c r="B28" s="10" t="s">
        <v>67</v>
      </c>
      <c r="C28" s="30">
        <v>1</v>
      </c>
    </row>
    <row r="29" spans="1:3" x14ac:dyDescent="0.2">
      <c r="A29" s="15" t="s">
        <v>98</v>
      </c>
      <c r="B29" s="10" t="s">
        <v>52</v>
      </c>
      <c r="C29" s="30">
        <v>1</v>
      </c>
    </row>
    <row r="30" spans="1:3" x14ac:dyDescent="0.2">
      <c r="A30" s="15" t="s">
        <v>98</v>
      </c>
      <c r="B30" s="11" t="s">
        <v>53</v>
      </c>
      <c r="C30" s="30">
        <v>1</v>
      </c>
    </row>
    <row r="31" spans="1:3" x14ac:dyDescent="0.2">
      <c r="A31" s="15" t="s">
        <v>98</v>
      </c>
      <c r="B31" s="11" t="s">
        <v>57</v>
      </c>
      <c r="C31" s="30">
        <v>1</v>
      </c>
    </row>
    <row r="32" spans="1:3" x14ac:dyDescent="0.2">
      <c r="A32" s="15" t="s">
        <v>98</v>
      </c>
      <c r="B32" s="12" t="s">
        <v>61</v>
      </c>
      <c r="C32" s="31">
        <v>1</v>
      </c>
    </row>
    <row r="33" spans="1:3" x14ac:dyDescent="0.2">
      <c r="A33" s="15" t="s">
        <v>98</v>
      </c>
      <c r="B33" s="12" t="s">
        <v>62</v>
      </c>
      <c r="C33" s="31">
        <v>1</v>
      </c>
    </row>
    <row r="34" spans="1:3" x14ac:dyDescent="0.2">
      <c r="A34" s="15"/>
      <c r="B34" s="51" t="s">
        <v>99</v>
      </c>
      <c r="C34" s="52">
        <f>SUM(C9:C33)</f>
        <v>25</v>
      </c>
    </row>
    <row r="35" spans="1:3" x14ac:dyDescent="0.2">
      <c r="A35" s="15"/>
      <c r="B35" s="12"/>
      <c r="C35" s="19"/>
    </row>
    <row r="36" spans="1:3" x14ac:dyDescent="0.2">
      <c r="A36" s="15" t="s">
        <v>70</v>
      </c>
      <c r="B36" s="10" t="s">
        <v>58</v>
      </c>
      <c r="C36" s="30">
        <v>1</v>
      </c>
    </row>
    <row r="37" spans="1:3" x14ac:dyDescent="0.2">
      <c r="A37" s="15" t="s">
        <v>70</v>
      </c>
      <c r="B37" s="10" t="s">
        <v>76</v>
      </c>
      <c r="C37" s="30">
        <v>1</v>
      </c>
    </row>
    <row r="38" spans="1:3" x14ac:dyDescent="0.2">
      <c r="A38" s="15" t="s">
        <v>70</v>
      </c>
      <c r="B38" s="10" t="s">
        <v>77</v>
      </c>
      <c r="C38" s="30">
        <v>1</v>
      </c>
    </row>
    <row r="39" spans="1:3" x14ac:dyDescent="0.2">
      <c r="A39" s="15" t="s">
        <v>70</v>
      </c>
      <c r="B39" s="10" t="s">
        <v>67</v>
      </c>
      <c r="C39" s="30">
        <v>1</v>
      </c>
    </row>
    <row r="40" spans="1:3" x14ac:dyDescent="0.2">
      <c r="A40" s="15" t="s">
        <v>70</v>
      </c>
      <c r="B40" s="10" t="s">
        <v>52</v>
      </c>
      <c r="C40" s="30">
        <v>1</v>
      </c>
    </row>
    <row r="41" spans="1:3" x14ac:dyDescent="0.2">
      <c r="A41" s="15" t="s">
        <v>70</v>
      </c>
      <c r="B41" s="11" t="s">
        <v>53</v>
      </c>
      <c r="C41" s="30">
        <v>1</v>
      </c>
    </row>
    <row r="42" spans="1:3" x14ac:dyDescent="0.2">
      <c r="A42" s="15" t="s">
        <v>70</v>
      </c>
      <c r="B42" s="11" t="s">
        <v>57</v>
      </c>
      <c r="C42" s="30">
        <v>1</v>
      </c>
    </row>
    <row r="43" spans="1:3" x14ac:dyDescent="0.2">
      <c r="A43" s="15" t="s">
        <v>70</v>
      </c>
      <c r="B43" s="12" t="s">
        <v>61</v>
      </c>
      <c r="C43" s="31">
        <v>1</v>
      </c>
    </row>
    <row r="44" spans="1:3" x14ac:dyDescent="0.2">
      <c r="A44" s="15" t="s">
        <v>70</v>
      </c>
      <c r="B44" s="12" t="s">
        <v>62</v>
      </c>
      <c r="C44" s="31">
        <v>1</v>
      </c>
    </row>
    <row r="45" spans="1:3" x14ac:dyDescent="0.2">
      <c r="A45" s="15" t="s">
        <v>70</v>
      </c>
      <c r="B45" s="12" t="s">
        <v>89</v>
      </c>
      <c r="C45" s="31">
        <v>1</v>
      </c>
    </row>
    <row r="46" spans="1:3" x14ac:dyDescent="0.2">
      <c r="A46" s="15" t="s">
        <v>81</v>
      </c>
      <c r="B46" s="10" t="s">
        <v>87</v>
      </c>
      <c r="C46" s="31">
        <v>1</v>
      </c>
    </row>
    <row r="47" spans="1:3" x14ac:dyDescent="0.2">
      <c r="A47" s="15" t="s">
        <v>81</v>
      </c>
      <c r="B47" s="10" t="s">
        <v>67</v>
      </c>
      <c r="C47" s="31">
        <v>1</v>
      </c>
    </row>
    <row r="48" spans="1:3" x14ac:dyDescent="0.2">
      <c r="A48" s="15" t="s">
        <v>81</v>
      </c>
      <c r="B48" s="12" t="s">
        <v>88</v>
      </c>
      <c r="C48" s="31">
        <v>1</v>
      </c>
    </row>
    <row r="49" spans="1:3" x14ac:dyDescent="0.2">
      <c r="A49" s="15" t="s">
        <v>82</v>
      </c>
      <c r="B49" s="10" t="s">
        <v>87</v>
      </c>
      <c r="C49" s="31">
        <v>1</v>
      </c>
    </row>
    <row r="50" spans="1:3" x14ac:dyDescent="0.2">
      <c r="A50" s="15" t="s">
        <v>82</v>
      </c>
      <c r="B50" s="10" t="s">
        <v>67</v>
      </c>
      <c r="C50" s="31">
        <v>1</v>
      </c>
    </row>
    <row r="51" spans="1:3" x14ac:dyDescent="0.2">
      <c r="A51" s="15" t="s">
        <v>82</v>
      </c>
      <c r="B51" s="12" t="s">
        <v>88</v>
      </c>
      <c r="C51" s="31">
        <v>1</v>
      </c>
    </row>
    <row r="52" spans="1:3" x14ac:dyDescent="0.2">
      <c r="A52" s="15" t="s">
        <v>83</v>
      </c>
      <c r="B52" s="10" t="s">
        <v>87</v>
      </c>
      <c r="C52" s="31">
        <v>1</v>
      </c>
    </row>
    <row r="53" spans="1:3" x14ac:dyDescent="0.2">
      <c r="A53" s="15" t="s">
        <v>83</v>
      </c>
      <c r="B53" s="10" t="s">
        <v>67</v>
      </c>
      <c r="C53" s="31">
        <v>1</v>
      </c>
    </row>
    <row r="54" spans="1:3" x14ac:dyDescent="0.2">
      <c r="A54" s="15" t="s">
        <v>83</v>
      </c>
      <c r="B54" s="12" t="s">
        <v>88</v>
      </c>
      <c r="C54" s="31">
        <v>1</v>
      </c>
    </row>
    <row r="55" spans="1:3" x14ac:dyDescent="0.2">
      <c r="A55" s="15"/>
      <c r="B55" s="51" t="s">
        <v>94</v>
      </c>
      <c r="C55" s="52">
        <f>SUM(C36:C54)</f>
        <v>19</v>
      </c>
    </row>
    <row r="56" spans="1:3" ht="13.5" thickBot="1" x14ac:dyDescent="0.25">
      <c r="A56" s="53"/>
      <c r="B56" s="54"/>
      <c r="C56" s="55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I29"/>
  <sheetViews>
    <sheetView zoomScaleNormal="100" workbookViewId="0">
      <selection activeCell="A8" sqref="A8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1.7109375" bestFit="1" customWidth="1"/>
    <col min="4" max="9" width="18.85546875" customWidth="1"/>
  </cols>
  <sheetData>
    <row r="4" spans="1:9" x14ac:dyDescent="0.2">
      <c r="I4" s="86" t="s">
        <v>109</v>
      </c>
    </row>
    <row r="6" spans="1:9" ht="18" x14ac:dyDescent="0.25">
      <c r="A6" s="4" t="s">
        <v>63</v>
      </c>
    </row>
    <row r="7" spans="1:9" ht="18" x14ac:dyDescent="0.25">
      <c r="A7" s="4" t="s">
        <v>156</v>
      </c>
      <c r="B7" s="4"/>
    </row>
    <row r="9" spans="1:9" ht="31.5" x14ac:dyDescent="0.2">
      <c r="A9" s="174" t="s">
        <v>91</v>
      </c>
      <c r="B9" s="174" t="s">
        <v>54</v>
      </c>
      <c r="C9" s="175" t="s">
        <v>116</v>
      </c>
      <c r="D9" s="132" t="s">
        <v>22</v>
      </c>
      <c r="E9" s="177" t="s">
        <v>25</v>
      </c>
      <c r="F9" s="132" t="s">
        <v>23</v>
      </c>
      <c r="G9" s="177" t="s">
        <v>26</v>
      </c>
      <c r="H9" s="132" t="s">
        <v>24</v>
      </c>
      <c r="I9" s="133" t="s">
        <v>117</v>
      </c>
    </row>
    <row r="10" spans="1:9" x14ac:dyDescent="0.2">
      <c r="A10" s="174"/>
      <c r="B10" s="174"/>
      <c r="C10" s="176"/>
      <c r="D10" s="72">
        <v>0.01</v>
      </c>
      <c r="E10" s="177"/>
      <c r="F10" s="72">
        <v>0.01</v>
      </c>
      <c r="G10" s="177"/>
      <c r="H10" s="72">
        <v>0.01</v>
      </c>
      <c r="I10" s="134"/>
    </row>
    <row r="11" spans="1:9" x14ac:dyDescent="0.2">
      <c r="A11" s="73" t="s">
        <v>100</v>
      </c>
      <c r="B11" s="73" t="s">
        <v>33</v>
      </c>
      <c r="C11" s="74">
        <f>+'RR HH'!F34</f>
        <v>22.470000000000002</v>
      </c>
      <c r="D11" s="74">
        <f>+D10*C11</f>
        <v>0.22470000000000004</v>
      </c>
      <c r="E11" s="74">
        <f>+D11+C11</f>
        <v>22.694700000000001</v>
      </c>
      <c r="F11" s="74">
        <f>+F10*E11</f>
        <v>0.22694700000000001</v>
      </c>
      <c r="G11" s="74">
        <f>+F11+E11</f>
        <v>22.921647</v>
      </c>
      <c r="H11" s="74">
        <f>+H10*G11</f>
        <v>0.22921647000000001</v>
      </c>
      <c r="I11" s="75">
        <f>+H11+G11</f>
        <v>23.150863470000001</v>
      </c>
    </row>
    <row r="12" spans="1:9" x14ac:dyDescent="0.2">
      <c r="A12" s="73" t="s">
        <v>2</v>
      </c>
      <c r="B12" s="73" t="s">
        <v>33</v>
      </c>
      <c r="C12" s="74">
        <f>+'RR HH'!F50</f>
        <v>10.700000000000001</v>
      </c>
      <c r="D12" s="74">
        <f>+D10*C12</f>
        <v>0.10700000000000001</v>
      </c>
      <c r="E12" s="74">
        <f>+D12+C12</f>
        <v>10.807</v>
      </c>
      <c r="F12" s="74">
        <f>+F10*E12</f>
        <v>0.10807</v>
      </c>
      <c r="G12" s="74">
        <f>+F12+E12</f>
        <v>10.91507</v>
      </c>
      <c r="H12" s="74">
        <f>+H10*G12</f>
        <v>0.1091507</v>
      </c>
      <c r="I12" s="75">
        <f>+H12+G12</f>
        <v>11.024220700000001</v>
      </c>
    </row>
    <row r="15" spans="1:9" ht="31.5" x14ac:dyDescent="0.2">
      <c r="A15" s="178" t="s">
        <v>91</v>
      </c>
      <c r="B15" s="178" t="s">
        <v>54</v>
      </c>
      <c r="C15" s="175" t="s">
        <v>116</v>
      </c>
      <c r="D15" s="132" t="s">
        <v>22</v>
      </c>
      <c r="E15" s="175" t="s">
        <v>25</v>
      </c>
      <c r="F15" s="132" t="s">
        <v>23</v>
      </c>
      <c r="G15" s="175" t="s">
        <v>26</v>
      </c>
      <c r="H15" s="132" t="s">
        <v>24</v>
      </c>
      <c r="I15" s="133" t="s">
        <v>117</v>
      </c>
    </row>
    <row r="16" spans="1:9" x14ac:dyDescent="0.2">
      <c r="A16" s="179"/>
      <c r="B16" s="179"/>
      <c r="C16" s="176"/>
      <c r="D16" s="72">
        <v>0.01</v>
      </c>
      <c r="E16" s="176"/>
      <c r="F16" s="72">
        <v>0.01</v>
      </c>
      <c r="G16" s="176"/>
      <c r="H16" s="72">
        <v>0.01</v>
      </c>
      <c r="I16" s="134"/>
    </row>
    <row r="17" spans="1:9" ht="25.5" x14ac:dyDescent="0.2">
      <c r="A17" s="73" t="s">
        <v>100</v>
      </c>
      <c r="B17" s="76" t="s">
        <v>55</v>
      </c>
      <c r="C17" s="74">
        <f>+'INSTR-HERR-VEHICULOS'!P67</f>
        <v>16.964285714285715</v>
      </c>
      <c r="D17" s="74">
        <f>+$D$16*C17</f>
        <v>0.16964285714285715</v>
      </c>
      <c r="E17" s="74">
        <f>+D17+C17</f>
        <v>17.133928571428573</v>
      </c>
      <c r="F17" s="74">
        <f>+$F$16*E17</f>
        <v>0.17133928571428572</v>
      </c>
      <c r="G17" s="74">
        <f>+F17+E17</f>
        <v>17.305267857142859</v>
      </c>
      <c r="H17" s="74">
        <f>+$H$16*G17</f>
        <v>0.17305267857142859</v>
      </c>
      <c r="I17" s="75">
        <f>+H17+G17</f>
        <v>17.478320535714289</v>
      </c>
    </row>
    <row r="18" spans="1:9" ht="25.5" x14ac:dyDescent="0.2">
      <c r="A18" s="73" t="s">
        <v>2</v>
      </c>
      <c r="B18" s="76" t="s">
        <v>55</v>
      </c>
      <c r="C18" s="74">
        <f>+'INSTR-HERR-VEHICULOS'!Q67</f>
        <v>8.3376984126984155</v>
      </c>
      <c r="D18" s="74">
        <f>+$D$16*C18</f>
        <v>8.3376984126984161E-2</v>
      </c>
      <c r="E18" s="74">
        <f>+D18+C18</f>
        <v>8.4210753968253993</v>
      </c>
      <c r="F18" s="74">
        <f>+$F$16*E18</f>
        <v>8.421075396825399E-2</v>
      </c>
      <c r="G18" s="74">
        <f>+F18+E18</f>
        <v>8.505286150793653</v>
      </c>
      <c r="H18" s="74">
        <f>+$H$16*G18</f>
        <v>8.5052861507936534E-2</v>
      </c>
      <c r="I18" s="75">
        <f>+H18+G18</f>
        <v>8.5903390123015892</v>
      </c>
    </row>
    <row r="19" spans="1:9" x14ac:dyDescent="0.2">
      <c r="B19" s="70"/>
      <c r="C19" s="22"/>
      <c r="D19" s="22"/>
      <c r="E19" s="22"/>
      <c r="F19" s="22"/>
      <c r="G19" s="22"/>
      <c r="H19" s="22"/>
      <c r="I19" s="71"/>
    </row>
    <row r="20" spans="1:9" x14ac:dyDescent="0.2">
      <c r="B20" s="70"/>
      <c r="C20" s="22"/>
      <c r="D20" s="22"/>
      <c r="E20" s="22"/>
      <c r="F20" s="22"/>
      <c r="G20" s="22"/>
      <c r="H20" s="22"/>
      <c r="I20" s="71"/>
    </row>
    <row r="21" spans="1:9" ht="31.5" x14ac:dyDescent="0.2">
      <c r="A21" s="178" t="s">
        <v>91</v>
      </c>
      <c r="B21" s="178" t="s">
        <v>54</v>
      </c>
      <c r="C21" s="175" t="s">
        <v>116</v>
      </c>
      <c r="D21" s="132" t="s">
        <v>22</v>
      </c>
      <c r="E21" s="175" t="s">
        <v>25</v>
      </c>
      <c r="F21" s="132" t="s">
        <v>23</v>
      </c>
      <c r="G21" s="175" t="s">
        <v>26</v>
      </c>
      <c r="H21" s="132" t="s">
        <v>24</v>
      </c>
      <c r="I21" s="133" t="s">
        <v>117</v>
      </c>
    </row>
    <row r="22" spans="1:9" x14ac:dyDescent="0.2">
      <c r="A22" s="179"/>
      <c r="B22" s="179"/>
      <c r="C22" s="176"/>
      <c r="D22" s="72">
        <v>0.01</v>
      </c>
      <c r="E22" s="176"/>
      <c r="F22" s="72">
        <v>0.01</v>
      </c>
      <c r="G22" s="176"/>
      <c r="H22" s="72">
        <v>0.01</v>
      </c>
      <c r="I22" s="134"/>
    </row>
    <row r="23" spans="1:9" x14ac:dyDescent="0.2">
      <c r="A23" s="73" t="s">
        <v>100</v>
      </c>
      <c r="B23" s="76" t="s">
        <v>60</v>
      </c>
      <c r="C23" s="74">
        <f>+LOGISTICA!C34</f>
        <v>25</v>
      </c>
      <c r="D23" s="74">
        <f>+$D$22*C23</f>
        <v>0.25</v>
      </c>
      <c r="E23" s="74">
        <f>+D23+C23</f>
        <v>25.25</v>
      </c>
      <c r="F23" s="74">
        <f>+$F$22*E23</f>
        <v>0.2525</v>
      </c>
      <c r="G23" s="74">
        <f>+F23+E23</f>
        <v>25.502500000000001</v>
      </c>
      <c r="H23" s="74">
        <f>+$H$22*G23</f>
        <v>0.255025</v>
      </c>
      <c r="I23" s="75">
        <f>+H23+G23</f>
        <v>25.757525000000001</v>
      </c>
    </row>
    <row r="24" spans="1:9" x14ac:dyDescent="0.2">
      <c r="A24" s="73" t="s">
        <v>2</v>
      </c>
      <c r="B24" s="76" t="s">
        <v>60</v>
      </c>
      <c r="C24" s="74">
        <f>+LOGISTICA!C55</f>
        <v>19</v>
      </c>
      <c r="D24" s="74">
        <f>+$D$22*C24</f>
        <v>0.19</v>
      </c>
      <c r="E24" s="74">
        <f>+D24+C24</f>
        <v>19.190000000000001</v>
      </c>
      <c r="F24" s="74">
        <f>+$F$22*E24</f>
        <v>0.19190000000000002</v>
      </c>
      <c r="G24" s="74">
        <f>+F24+E24</f>
        <v>19.381900000000002</v>
      </c>
      <c r="H24" s="74">
        <f>+$H$22*G24</f>
        <v>0.19381900000000002</v>
      </c>
      <c r="I24" s="75">
        <f>+H24+G24</f>
        <v>19.575719000000003</v>
      </c>
    </row>
    <row r="27" spans="1:9" x14ac:dyDescent="0.2">
      <c r="D27" s="20"/>
      <c r="E27" s="23"/>
      <c r="F27" s="20"/>
      <c r="G27" s="23"/>
      <c r="H27" s="20"/>
    </row>
    <row r="28" spans="1:9" x14ac:dyDescent="0.2">
      <c r="D28" s="21"/>
      <c r="E28" s="23"/>
      <c r="F28" s="21"/>
      <c r="G28" s="23"/>
      <c r="H28" s="21"/>
    </row>
    <row r="29" spans="1:9" x14ac:dyDescent="0.2">
      <c r="D29" s="22"/>
      <c r="E29" s="22"/>
      <c r="F29" s="22"/>
      <c r="G29" s="22"/>
      <c r="H29" s="22"/>
    </row>
  </sheetData>
  <mergeCells count="15">
    <mergeCell ref="A21:A22"/>
    <mergeCell ref="G21:G22"/>
    <mergeCell ref="B15:B16"/>
    <mergeCell ref="C15:C16"/>
    <mergeCell ref="E15:E16"/>
    <mergeCell ref="G15:G16"/>
    <mergeCell ref="B21:B22"/>
    <mergeCell ref="C21:C22"/>
    <mergeCell ref="E21:E22"/>
    <mergeCell ref="A15:A16"/>
    <mergeCell ref="A9:A10"/>
    <mergeCell ref="C9:C10"/>
    <mergeCell ref="E9:E10"/>
    <mergeCell ref="G9:G10"/>
    <mergeCell ref="B9:B10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3:E12"/>
  <sheetViews>
    <sheetView zoomScaleNormal="100" workbookViewId="0">
      <selection activeCell="B17" sqref="B17"/>
    </sheetView>
  </sheetViews>
  <sheetFormatPr baseColWidth="10" defaultRowHeight="12.75" x14ac:dyDescent="0.2"/>
  <cols>
    <col min="1" max="1" width="16.42578125" bestFit="1" customWidth="1"/>
    <col min="2" max="2" width="45.5703125" customWidth="1"/>
    <col min="3" max="3" width="25.140625" customWidth="1"/>
    <col min="5" max="5" width="23.28515625" customWidth="1"/>
  </cols>
  <sheetData>
    <row r="3" spans="1:5" x14ac:dyDescent="0.2">
      <c r="C3" s="86" t="s">
        <v>109</v>
      </c>
    </row>
    <row r="4" spans="1:5" x14ac:dyDescent="0.2">
      <c r="C4" s="86"/>
    </row>
    <row r="6" spans="1:5" x14ac:dyDescent="0.2">
      <c r="A6" s="181" t="s">
        <v>91</v>
      </c>
      <c r="B6" s="181" t="s">
        <v>54</v>
      </c>
      <c r="C6" s="180" t="s">
        <v>118</v>
      </c>
    </row>
    <row r="7" spans="1:5" x14ac:dyDescent="0.2">
      <c r="A7" s="181"/>
      <c r="B7" s="181"/>
      <c r="C7" s="180"/>
    </row>
    <row r="8" spans="1:5" ht="15.75" x14ac:dyDescent="0.25">
      <c r="A8" s="78" t="s">
        <v>100</v>
      </c>
      <c r="B8" s="135" t="s">
        <v>64</v>
      </c>
      <c r="C8" s="144">
        <f>+'ADM Y UTILIDADES'!I11+'ADM Y UTILIDADES'!I17+'ADM Y UTILIDADES'!I23</f>
        <v>66.386709005714295</v>
      </c>
    </row>
    <row r="9" spans="1:5" ht="15.75" x14ac:dyDescent="0.25">
      <c r="A9" s="78" t="s">
        <v>2</v>
      </c>
      <c r="B9" s="135" t="s">
        <v>64</v>
      </c>
      <c r="C9" s="144">
        <f>+'ADM Y UTILIDADES'!I12+'ADM Y UTILIDADES'!I18+'ADM Y UTILIDADES'!I24</f>
        <v>39.190278712301591</v>
      </c>
    </row>
    <row r="10" spans="1:5" ht="18" x14ac:dyDescent="0.25">
      <c r="A10" s="182" t="s">
        <v>104</v>
      </c>
      <c r="B10" s="183"/>
      <c r="C10" s="77">
        <f>SUM(C8:C9)</f>
        <v>105.57698771801589</v>
      </c>
    </row>
    <row r="12" spans="1:5" x14ac:dyDescent="0.2">
      <c r="E12" s="93"/>
    </row>
  </sheetData>
  <mergeCells count="4">
    <mergeCell ref="C6:C7"/>
    <mergeCell ref="A6:A7"/>
    <mergeCell ref="A10:B10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4</vt:lpstr>
      <vt:lpstr>'ADM Y UTILIDADES'!Área_de_impresión</vt:lpstr>
      <vt:lpstr>'INSTR-HERR-VEHICULOS'!Área_de_impresión</vt:lpstr>
      <vt:lpstr>LOGISTICA!Área_de_impresión</vt:lpstr>
      <vt:lpstr>'RESUMEN REGION 4'!Área_de_impresión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2013-04-03T16:12:44Z</cp:lastPrinted>
  <dcterms:created xsi:type="dcterms:W3CDTF">2006-10-21T16:32:25Z</dcterms:created>
  <dcterms:modified xsi:type="dcterms:W3CDTF">2016-09-07T20:03:27Z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